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4.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5.xml" ContentType="application/vnd.openxmlformats-officedocument.spreadsheetml.comments+xml"/>
  <Override PartName="/xl/drawings/drawing4.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229" codeName="{FF626003-D37A-9D15-2B65-D2D8C0A508C5}"/>
  <workbookPr showInkAnnotation="0" updateLinks="never" codeName="ThisWorkbook" autoCompressPictures="0"/>
  <mc:AlternateContent xmlns:mc="http://schemas.openxmlformats.org/markup-compatibility/2006">
    <mc:Choice Requires="x15">
      <x15ac:absPath xmlns:x15ac="http://schemas.microsoft.com/office/spreadsheetml/2010/11/ac" url="\\172.16.9.31\ArchivosICBF\SharePoint\Mejoramiento Continuo\Gestion de Riesgos\SDG\2019\6. Promoción y Prevención\"/>
    </mc:Choice>
  </mc:AlternateContent>
  <bookViews>
    <workbookView xWindow="0" yWindow="0" windowWidth="28800" windowHeight="12675" tabRatio="770" activeTab="3"/>
  </bookViews>
  <sheets>
    <sheet name="1. IDENTIFICACION DEL RIESGO" sheetId="1" r:id="rId1"/>
    <sheet name="LISTADO DE CAUSAS" sheetId="7" state="hidden" r:id="rId2"/>
    <sheet name="LISTADO DE CONSECUENCIAS" sheetId="8" state="hidden" r:id="rId3"/>
    <sheet name="2. ANALISIS DEL RIESGO" sheetId="3" r:id="rId4"/>
    <sheet name="2a. HOJA DE CONTROLES" sheetId="9" r:id="rId5"/>
    <sheet name="3. MAPAS DE RIESGO" sheetId="10" r:id="rId6"/>
    <sheet name="DATOS" sheetId="2" state="hidden" r:id="rId7"/>
    <sheet name="MAPA DE RIESGO DEL PROCESO" sheetId="6" state="hidden" r:id="rId8"/>
  </sheets>
  <functionGroups builtInGroupCount="18"/>
  <externalReferences>
    <externalReference r:id="rId9"/>
    <externalReference r:id="rId10"/>
  </externalReferences>
  <definedNames>
    <definedName name="_xlnm._FilterDatabase" localSheetId="0" hidden="1">'1. IDENTIFICACION DEL RIESGO'!$H$26:$K$38</definedName>
    <definedName name="_xlnm._FilterDatabase" localSheetId="4" hidden="1">'2a. HOJA DE CONTROLES'!$G$13:$S$20</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DATOS!$I$2:$I$20</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DATOS!$AS$44:$AS$46</definedName>
    <definedName name="CONTROL_EJECUCION">DATOS!$AS$39:$AS$41</definedName>
    <definedName name="CONTROL_EJECUCIÓN">DATOS!$AS$39:$AS$41</definedName>
    <definedName name="CONTROL_EVIDENCIA">DATOS!$AS$27:$AS$29</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DATOS!$AV$31:$AV$40</definedName>
    <definedName name="CONTROLES_IMPACTO">DATOS!$AS$77:$AS$78</definedName>
    <definedName name="CONTROLES_PROBABILIDAD">DATOS!$AR$77:$AR$78</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DATOS!$BL$2:$BL$3</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CONTROLES'!$F$17:$R$516</definedName>
    <definedName name="HUILA" localSheetId="3">Tabla20[HUILA]</definedName>
    <definedName name="HUILA">Tabla20[HUILA]</definedName>
    <definedName name="ID_PROCESO">DATOS!$A$2:$C$16</definedName>
    <definedName name="IDENTIFICACION_RIESGO">'1. IDENTIFICACION DEL RIESGO'!$F$27:$AL$38</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DATOS!$A$2:$A$16</definedName>
    <definedName name="PROCESO">DATOS!$A$2:$A$16</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#REF!</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RIESGO'!$F$17:$F$26</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71027"/>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L18" i="3" l="1"/>
  <c r="L25" i="3" l="1"/>
  <c r="N20" i="9" l="1"/>
  <c r="N19" i="9" l="1"/>
  <c r="F34" i="1" l="1"/>
  <c r="F35" i="1"/>
  <c r="F36" i="1"/>
  <c r="F37" i="1"/>
  <c r="F38" i="1"/>
  <c r="AL38" i="1" l="1"/>
  <c r="AL37" i="1"/>
  <c r="AL36" i="1"/>
  <c r="AL35" i="1"/>
  <c r="AL34" i="1"/>
  <c r="AL33" i="1"/>
  <c r="AL32" i="1"/>
  <c r="AL31" i="1"/>
  <c r="AL30" i="1"/>
  <c r="AL29" i="1"/>
  <c r="F30" i="1"/>
  <c r="F31" i="1"/>
  <c r="F32" i="1"/>
  <c r="F33" i="1"/>
  <c r="R172" i="9" l="1"/>
  <c r="U172" i="9" s="1"/>
  <c r="R164" i="9"/>
  <c r="U164" i="9" s="1"/>
  <c r="R156" i="9"/>
  <c r="U156" i="9" s="1"/>
  <c r="R148" i="9"/>
  <c r="U148" i="9" s="1"/>
  <c r="R140" i="9"/>
  <c r="U140" i="9" s="1"/>
  <c r="R132" i="9"/>
  <c r="U132" i="9" s="1"/>
  <c r="R124" i="9"/>
  <c r="U124" i="9" s="1"/>
  <c r="R116" i="9"/>
  <c r="U116" i="9" s="1"/>
  <c r="R108" i="9"/>
  <c r="U108" i="9" s="1"/>
  <c r="R100" i="9"/>
  <c r="U100" i="9" s="1"/>
  <c r="R92" i="9"/>
  <c r="U92" i="9" s="1"/>
  <c r="R84" i="9"/>
  <c r="R76" i="9"/>
  <c r="T26" i="9"/>
  <c r="T25" i="9"/>
  <c r="T24" i="9"/>
  <c r="T23" i="9"/>
  <c r="T22" i="9"/>
  <c r="T21" i="9"/>
  <c r="T20" i="9"/>
  <c r="T19" i="9"/>
  <c r="Q23" i="9"/>
  <c r="R23" i="9" s="1"/>
  <c r="Q24" i="9"/>
  <c r="R24" i="9" s="1"/>
  <c r="Q25" i="9"/>
  <c r="R25" i="9" s="1"/>
  <c r="U25" i="9" s="1"/>
  <c r="Q26" i="9"/>
  <c r="R26" i="9" s="1"/>
  <c r="Q27" i="9"/>
  <c r="R27" i="9" s="1"/>
  <c r="Q28" i="9"/>
  <c r="R28" i="9" s="1"/>
  <c r="Q29" i="9"/>
  <c r="R29" i="9" s="1"/>
  <c r="Q30" i="9"/>
  <c r="Q31" i="9"/>
  <c r="R31" i="9" s="1"/>
  <c r="U31" i="9" s="1"/>
  <c r="Q32" i="9"/>
  <c r="R32" i="9" s="1"/>
  <c r="Q33" i="9"/>
  <c r="R33" i="9" s="1"/>
  <c r="U33" i="9" s="1"/>
  <c r="Q34" i="9"/>
  <c r="Q35" i="9"/>
  <c r="R35" i="9" s="1"/>
  <c r="U35" i="9" s="1"/>
  <c r="Q36" i="9"/>
  <c r="R36" i="9" s="1"/>
  <c r="Q37" i="9"/>
  <c r="R37" i="9" s="1"/>
  <c r="Q38" i="9"/>
  <c r="Q39" i="9"/>
  <c r="R39" i="9" s="1"/>
  <c r="U39" i="9" s="1"/>
  <c r="Q40" i="9"/>
  <c r="R40" i="9" s="1"/>
  <c r="Q41" i="9"/>
  <c r="R41" i="9" s="1"/>
  <c r="U41" i="9" s="1"/>
  <c r="Q42" i="9"/>
  <c r="Q43" i="9"/>
  <c r="R43" i="9" s="1"/>
  <c r="U43" i="9" s="1"/>
  <c r="Q44" i="9"/>
  <c r="R44" i="9" s="1"/>
  <c r="Q45" i="9"/>
  <c r="R45" i="9" s="1"/>
  <c r="U45" i="9" s="1"/>
  <c r="Q46" i="9"/>
  <c r="Q47" i="9"/>
  <c r="R47" i="9" s="1"/>
  <c r="U47" i="9" s="1"/>
  <c r="Q48" i="9"/>
  <c r="R48" i="9" s="1"/>
  <c r="Q49" i="9"/>
  <c r="R49" i="9" s="1"/>
  <c r="U49" i="9" s="1"/>
  <c r="Q50" i="9"/>
  <c r="Q51" i="9"/>
  <c r="R51" i="9" s="1"/>
  <c r="U51" i="9" s="1"/>
  <c r="Q52" i="9"/>
  <c r="R52" i="9" s="1"/>
  <c r="Q53" i="9"/>
  <c r="R53" i="9" s="1"/>
  <c r="U53" i="9" s="1"/>
  <c r="Q54" i="9"/>
  <c r="Q55" i="9"/>
  <c r="R55" i="9" s="1"/>
  <c r="U55" i="9" s="1"/>
  <c r="Q56" i="9"/>
  <c r="R56" i="9" s="1"/>
  <c r="Q57" i="9"/>
  <c r="Q58" i="9"/>
  <c r="Q59" i="9"/>
  <c r="R59" i="9" s="1"/>
  <c r="U59" i="9" s="1"/>
  <c r="Q60" i="9"/>
  <c r="R60" i="9" s="1"/>
  <c r="Q61" i="9"/>
  <c r="Q62" i="9"/>
  <c r="Q63" i="9"/>
  <c r="R63" i="9" s="1"/>
  <c r="U63" i="9" s="1"/>
  <c r="Q64" i="9"/>
  <c r="R64" i="9" s="1"/>
  <c r="Q65" i="9"/>
  <c r="R65" i="9" s="1"/>
  <c r="U65" i="9" s="1"/>
  <c r="Q66" i="9"/>
  <c r="Q67" i="9"/>
  <c r="R67" i="9" s="1"/>
  <c r="U67" i="9" s="1"/>
  <c r="Q68" i="9"/>
  <c r="R68" i="9" s="1"/>
  <c r="Q69" i="9"/>
  <c r="R69" i="9" s="1"/>
  <c r="U69" i="9" s="1"/>
  <c r="Q70" i="9"/>
  <c r="Q71" i="9"/>
  <c r="R71" i="9" s="1"/>
  <c r="U71" i="9" s="1"/>
  <c r="Q72" i="9"/>
  <c r="R72" i="9" s="1"/>
  <c r="U72" i="9" s="1"/>
  <c r="Q73" i="9"/>
  <c r="Q74" i="9"/>
  <c r="Q75" i="9"/>
  <c r="R75" i="9" s="1"/>
  <c r="U75" i="9" s="1"/>
  <c r="Q76" i="9"/>
  <c r="Q77" i="9"/>
  <c r="Q78" i="9"/>
  <c r="Q79" i="9"/>
  <c r="R79" i="9" s="1"/>
  <c r="U79" i="9" s="1"/>
  <c r="Q80" i="9"/>
  <c r="R80" i="9" s="1"/>
  <c r="U80" i="9" s="1"/>
  <c r="Q81" i="9"/>
  <c r="Q82" i="9"/>
  <c r="Q83" i="9"/>
  <c r="R83" i="9" s="1"/>
  <c r="U83" i="9" s="1"/>
  <c r="Q84" i="9"/>
  <c r="Q85" i="9"/>
  <c r="R85" i="9" s="1"/>
  <c r="U85" i="9" s="1"/>
  <c r="Q86" i="9"/>
  <c r="Q87" i="9"/>
  <c r="R87" i="9" s="1"/>
  <c r="U87" i="9" s="1"/>
  <c r="Q88" i="9"/>
  <c r="R88" i="9" s="1"/>
  <c r="U88" i="9" s="1"/>
  <c r="Q89" i="9"/>
  <c r="R89" i="9" s="1"/>
  <c r="U89" i="9" s="1"/>
  <c r="Q90" i="9"/>
  <c r="Q91" i="9"/>
  <c r="R91" i="9" s="1"/>
  <c r="Q92" i="9"/>
  <c r="Q93" i="9"/>
  <c r="R93" i="9" s="1"/>
  <c r="U93" i="9" s="1"/>
  <c r="Q94" i="9"/>
  <c r="Q95" i="9"/>
  <c r="R95" i="9" s="1"/>
  <c r="Q96" i="9"/>
  <c r="R96" i="9" s="1"/>
  <c r="U96" i="9" s="1"/>
  <c r="Q97" i="9"/>
  <c r="Q98" i="9"/>
  <c r="Q99" i="9"/>
  <c r="R99" i="9" s="1"/>
  <c r="Q100" i="9"/>
  <c r="Q101" i="9"/>
  <c r="R101" i="9" s="1"/>
  <c r="U101" i="9" s="1"/>
  <c r="Q102" i="9"/>
  <c r="Q103" i="9"/>
  <c r="R103" i="9" s="1"/>
  <c r="U103" i="9" s="1"/>
  <c r="Q104" i="9"/>
  <c r="R104" i="9" s="1"/>
  <c r="U104" i="9" s="1"/>
  <c r="Q105" i="9"/>
  <c r="R105" i="9" s="1"/>
  <c r="Q106" i="9"/>
  <c r="Q107" i="9"/>
  <c r="R107" i="9" s="1"/>
  <c r="Q108" i="9"/>
  <c r="Q109" i="9"/>
  <c r="Q110" i="9"/>
  <c r="Q111" i="9"/>
  <c r="R111" i="9" s="1"/>
  <c r="U111" i="9" s="1"/>
  <c r="Q112" i="9"/>
  <c r="R112" i="9" s="1"/>
  <c r="U112" i="9" s="1"/>
  <c r="Q113" i="9"/>
  <c r="Q114" i="9"/>
  <c r="Q115" i="9"/>
  <c r="R115" i="9" s="1"/>
  <c r="Q116" i="9"/>
  <c r="Q117" i="9"/>
  <c r="R117" i="9" s="1"/>
  <c r="U117" i="9" s="1"/>
  <c r="Q118" i="9"/>
  <c r="Q119" i="9"/>
  <c r="R119" i="9" s="1"/>
  <c r="U119" i="9" s="1"/>
  <c r="Q120" i="9"/>
  <c r="R120" i="9" s="1"/>
  <c r="U120" i="9" s="1"/>
  <c r="Q121" i="9"/>
  <c r="Q122" i="9"/>
  <c r="Q123" i="9"/>
  <c r="R123" i="9" s="1"/>
  <c r="Q124" i="9"/>
  <c r="Q125" i="9"/>
  <c r="Q126" i="9"/>
  <c r="Q127" i="9"/>
  <c r="R127" i="9" s="1"/>
  <c r="U127" i="9" s="1"/>
  <c r="Q128" i="9"/>
  <c r="R128" i="9" s="1"/>
  <c r="U128" i="9" s="1"/>
  <c r="Q129" i="9"/>
  <c r="R129" i="9" s="1"/>
  <c r="U129" i="9" s="1"/>
  <c r="Q130" i="9"/>
  <c r="Q131" i="9"/>
  <c r="R131" i="9" s="1"/>
  <c r="U131" i="9" s="1"/>
  <c r="Q132" i="9"/>
  <c r="Q133" i="9"/>
  <c r="Q134" i="9"/>
  <c r="Q135" i="9"/>
  <c r="R135" i="9" s="1"/>
  <c r="Q136" i="9"/>
  <c r="R136" i="9" s="1"/>
  <c r="U136" i="9" s="1"/>
  <c r="Q137" i="9"/>
  <c r="R137" i="9" s="1"/>
  <c r="Q138" i="9"/>
  <c r="Q139" i="9"/>
  <c r="R139" i="9" s="1"/>
  <c r="U139" i="9" s="1"/>
  <c r="Q140" i="9"/>
  <c r="Q141" i="9"/>
  <c r="R141" i="9" s="1"/>
  <c r="U141" i="9" s="1"/>
  <c r="Q142" i="9"/>
  <c r="Q143" i="9"/>
  <c r="R143" i="9" s="1"/>
  <c r="Q144" i="9"/>
  <c r="R144" i="9" s="1"/>
  <c r="U144" i="9" s="1"/>
  <c r="Q145" i="9"/>
  <c r="R145" i="9" s="1"/>
  <c r="U145" i="9" s="1"/>
  <c r="Q146" i="9"/>
  <c r="Q147" i="9"/>
  <c r="R147" i="9" s="1"/>
  <c r="U147" i="9" s="1"/>
  <c r="Q148" i="9"/>
  <c r="Q149" i="9"/>
  <c r="Q150" i="9"/>
  <c r="Q151" i="9"/>
  <c r="R151" i="9" s="1"/>
  <c r="Q152" i="9"/>
  <c r="R152" i="9" s="1"/>
  <c r="U152" i="9" s="1"/>
  <c r="Q153" i="9"/>
  <c r="Q154" i="9"/>
  <c r="Q155" i="9"/>
  <c r="R155" i="9" s="1"/>
  <c r="Q156" i="9"/>
  <c r="Q157" i="9"/>
  <c r="R157" i="9" s="1"/>
  <c r="U157" i="9" s="1"/>
  <c r="Q158" i="9"/>
  <c r="Q159" i="9"/>
  <c r="R159" i="9" s="1"/>
  <c r="Q160" i="9"/>
  <c r="R160" i="9" s="1"/>
  <c r="U160" i="9" s="1"/>
  <c r="Q161" i="9"/>
  <c r="Q162" i="9"/>
  <c r="Q163" i="9"/>
  <c r="R163" i="9" s="1"/>
  <c r="U163" i="9" s="1"/>
  <c r="Q164" i="9"/>
  <c r="Q165" i="9"/>
  <c r="R165" i="9" s="1"/>
  <c r="U165" i="9" s="1"/>
  <c r="Q166" i="9"/>
  <c r="Q167" i="9"/>
  <c r="R167" i="9" s="1"/>
  <c r="Q168" i="9"/>
  <c r="R168" i="9" s="1"/>
  <c r="U168" i="9" s="1"/>
  <c r="Q169" i="9"/>
  <c r="R169" i="9" s="1"/>
  <c r="U169" i="9" s="1"/>
  <c r="Q170" i="9"/>
  <c r="Q171" i="9"/>
  <c r="R171" i="9" s="1"/>
  <c r="U171" i="9" s="1"/>
  <c r="Q172" i="9"/>
  <c r="Q173" i="9"/>
  <c r="Q174" i="9"/>
  <c r="Q175" i="9"/>
  <c r="R175" i="9" s="1"/>
  <c r="Q176" i="9"/>
  <c r="R176" i="9" s="1"/>
  <c r="U176" i="9" s="1"/>
  <c r="Q177" i="9"/>
  <c r="Q178" i="9"/>
  <c r="Q179" i="9"/>
  <c r="R179" i="9" s="1"/>
  <c r="U179" i="9" s="1"/>
  <c r="Q180" i="9"/>
  <c r="R180" i="9" s="1"/>
  <c r="Q181" i="9"/>
  <c r="R181" i="9" s="1"/>
  <c r="U181" i="9" s="1"/>
  <c r="Q182" i="9"/>
  <c r="Q183" i="9"/>
  <c r="R183" i="9" s="1"/>
  <c r="U183" i="9" s="1"/>
  <c r="Q184" i="9"/>
  <c r="R184" i="9" s="1"/>
  <c r="Q185" i="9"/>
  <c r="R185" i="9" s="1"/>
  <c r="U185" i="9" s="1"/>
  <c r="Q186" i="9"/>
  <c r="Q187" i="9"/>
  <c r="R187" i="9" s="1"/>
  <c r="U187" i="9" s="1"/>
  <c r="Q188" i="9"/>
  <c r="R188" i="9" s="1"/>
  <c r="Q189" i="9"/>
  <c r="Q190" i="9"/>
  <c r="Q191" i="9"/>
  <c r="R191" i="9" s="1"/>
  <c r="U191" i="9" s="1"/>
  <c r="Q192" i="9"/>
  <c r="R192" i="9" s="1"/>
  <c r="Q193" i="9"/>
  <c r="R193" i="9" s="1"/>
  <c r="U193" i="9" s="1"/>
  <c r="Q194" i="9"/>
  <c r="Q195" i="9"/>
  <c r="R195" i="9" s="1"/>
  <c r="U195" i="9" s="1"/>
  <c r="Q196" i="9"/>
  <c r="R196" i="9" s="1"/>
  <c r="Q197" i="9"/>
  <c r="Q198" i="9"/>
  <c r="Q199" i="9"/>
  <c r="R199" i="9" s="1"/>
  <c r="U199" i="9" s="1"/>
  <c r="Q200" i="9"/>
  <c r="R200" i="9" s="1"/>
  <c r="Q201" i="9"/>
  <c r="Q202" i="9"/>
  <c r="Q203" i="9"/>
  <c r="R203" i="9" s="1"/>
  <c r="U203" i="9" s="1"/>
  <c r="Q204" i="9"/>
  <c r="R204" i="9" s="1"/>
  <c r="Q205" i="9"/>
  <c r="R205" i="9" s="1"/>
  <c r="U205" i="9" s="1"/>
  <c r="Q206" i="9"/>
  <c r="Q207" i="9"/>
  <c r="R207" i="9" s="1"/>
  <c r="U207" i="9" s="1"/>
  <c r="Q208" i="9"/>
  <c r="R208" i="9" s="1"/>
  <c r="Q209" i="9"/>
  <c r="R209" i="9" s="1"/>
  <c r="Q210" i="9"/>
  <c r="Q211" i="9"/>
  <c r="R211" i="9" s="1"/>
  <c r="U211" i="9" s="1"/>
  <c r="Q212" i="9"/>
  <c r="R212" i="9" s="1"/>
  <c r="Q213" i="9"/>
  <c r="R213" i="9" s="1"/>
  <c r="Q214" i="9"/>
  <c r="Q215" i="9"/>
  <c r="R215" i="9" s="1"/>
  <c r="Q216" i="9"/>
  <c r="R216" i="9" s="1"/>
  <c r="Q217" i="9"/>
  <c r="R217" i="9" s="1"/>
  <c r="U217" i="9" s="1"/>
  <c r="Q218" i="9"/>
  <c r="Q219" i="9"/>
  <c r="R219" i="9" s="1"/>
  <c r="U219" i="9" s="1"/>
  <c r="Q220" i="9"/>
  <c r="R220" i="9" s="1"/>
  <c r="Q221" i="9"/>
  <c r="Q222" i="9"/>
  <c r="Q223" i="9"/>
  <c r="R223" i="9" s="1"/>
  <c r="U223" i="9" s="1"/>
  <c r="Q224" i="9"/>
  <c r="R224" i="9" s="1"/>
  <c r="Q225" i="9"/>
  <c r="Q226" i="9"/>
  <c r="Q227" i="9"/>
  <c r="R227" i="9" s="1"/>
  <c r="U227" i="9" s="1"/>
  <c r="Q228" i="9"/>
  <c r="R228" i="9" s="1"/>
  <c r="Q229" i="9"/>
  <c r="R229" i="9" s="1"/>
  <c r="U229" i="9" s="1"/>
  <c r="Q230" i="9"/>
  <c r="Q231" i="9"/>
  <c r="R231" i="9" s="1"/>
  <c r="Q232" i="9"/>
  <c r="R232" i="9" s="1"/>
  <c r="Q233" i="9"/>
  <c r="R233" i="9" s="1"/>
  <c r="U233" i="9" s="1"/>
  <c r="Q234" i="9"/>
  <c r="Q235" i="9"/>
  <c r="R235" i="9" s="1"/>
  <c r="U235" i="9" s="1"/>
  <c r="Q236" i="9"/>
  <c r="R236" i="9" s="1"/>
  <c r="Q237" i="9"/>
  <c r="Q238" i="9"/>
  <c r="Q239" i="9"/>
  <c r="R239" i="9" s="1"/>
  <c r="U239" i="9" s="1"/>
  <c r="Q240" i="9"/>
  <c r="R240" i="9" s="1"/>
  <c r="Q241" i="9"/>
  <c r="Q242" i="9"/>
  <c r="Q243" i="9"/>
  <c r="R243" i="9" s="1"/>
  <c r="Q244" i="9"/>
  <c r="R244" i="9" s="1"/>
  <c r="Q245" i="9"/>
  <c r="R245" i="9" s="1"/>
  <c r="U245" i="9" s="1"/>
  <c r="Q246" i="9"/>
  <c r="R246" i="9" s="1"/>
  <c r="Q247" i="9"/>
  <c r="R247" i="9" s="1"/>
  <c r="Q248" i="9"/>
  <c r="R248" i="9" s="1"/>
  <c r="Q249" i="9"/>
  <c r="Q250" i="9"/>
  <c r="Q251" i="9"/>
  <c r="R251" i="9" s="1"/>
  <c r="Q252" i="9"/>
  <c r="R252" i="9" s="1"/>
  <c r="Q253" i="9"/>
  <c r="R253" i="9" s="1"/>
  <c r="U253" i="9" s="1"/>
  <c r="Q254" i="9"/>
  <c r="Q255" i="9"/>
  <c r="R255" i="9" s="1"/>
  <c r="Q256" i="9"/>
  <c r="R256" i="9" s="1"/>
  <c r="Q257" i="9"/>
  <c r="R257" i="9" s="1"/>
  <c r="U257" i="9" s="1"/>
  <c r="Q258" i="9"/>
  <c r="Q259" i="9"/>
  <c r="R259" i="9" s="1"/>
  <c r="Q260" i="9"/>
  <c r="R260" i="9" s="1"/>
  <c r="Q261" i="9"/>
  <c r="Q262" i="9"/>
  <c r="Q263" i="9"/>
  <c r="R263" i="9" s="1"/>
  <c r="Q264" i="9"/>
  <c r="R264" i="9" s="1"/>
  <c r="Q265" i="9"/>
  <c r="Q266" i="9"/>
  <c r="Q267" i="9"/>
  <c r="R267" i="9" s="1"/>
  <c r="Q268" i="9"/>
  <c r="R268" i="9" s="1"/>
  <c r="Q269" i="9"/>
  <c r="R269" i="9" s="1"/>
  <c r="Q270" i="9"/>
  <c r="Q271" i="9"/>
  <c r="R271" i="9" s="1"/>
  <c r="Q272" i="9"/>
  <c r="R272" i="9" s="1"/>
  <c r="Q273" i="9"/>
  <c r="R273" i="9" s="1"/>
  <c r="U273" i="9" s="1"/>
  <c r="Q274" i="9"/>
  <c r="Q275" i="9"/>
  <c r="R275" i="9" s="1"/>
  <c r="Q276" i="9"/>
  <c r="R276" i="9" s="1"/>
  <c r="Q277" i="9"/>
  <c r="Q278" i="9"/>
  <c r="R278" i="9" s="1"/>
  <c r="Q279" i="9"/>
  <c r="R279" i="9" s="1"/>
  <c r="Q280" i="9"/>
  <c r="R280" i="9" s="1"/>
  <c r="Q281" i="9"/>
  <c r="Q282" i="9"/>
  <c r="Q283" i="9"/>
  <c r="R283" i="9" s="1"/>
  <c r="Q284" i="9"/>
  <c r="R284" i="9" s="1"/>
  <c r="Q285" i="9"/>
  <c r="Q286" i="9"/>
  <c r="Q287" i="9"/>
  <c r="R287" i="9" s="1"/>
  <c r="Q288" i="9"/>
  <c r="R288" i="9" s="1"/>
  <c r="Q289" i="9"/>
  <c r="Q290" i="9"/>
  <c r="Q291" i="9"/>
  <c r="R291" i="9" s="1"/>
  <c r="Q292" i="9"/>
  <c r="R292" i="9" s="1"/>
  <c r="Q293" i="9"/>
  <c r="R293" i="9" s="1"/>
  <c r="U293" i="9" s="1"/>
  <c r="Q294" i="9"/>
  <c r="Q295" i="9"/>
  <c r="R295" i="9" s="1"/>
  <c r="Q296" i="9"/>
  <c r="R296" i="9" s="1"/>
  <c r="Q297" i="9"/>
  <c r="R297" i="9" s="1"/>
  <c r="U297" i="9" s="1"/>
  <c r="Q298" i="9"/>
  <c r="Q299" i="9"/>
  <c r="R299" i="9" s="1"/>
  <c r="Q300" i="9"/>
  <c r="R300" i="9" s="1"/>
  <c r="Q301" i="9"/>
  <c r="Q302" i="9"/>
  <c r="Q303" i="9"/>
  <c r="R303" i="9" s="1"/>
  <c r="Q304" i="9"/>
  <c r="R304" i="9" s="1"/>
  <c r="Q305" i="9"/>
  <c r="Q306" i="9"/>
  <c r="Q307" i="9"/>
  <c r="R307" i="9" s="1"/>
  <c r="Q308" i="9"/>
  <c r="R308" i="9" s="1"/>
  <c r="Q309" i="9"/>
  <c r="R309" i="9" s="1"/>
  <c r="U309" i="9" s="1"/>
  <c r="Q310" i="9"/>
  <c r="Q311" i="9"/>
  <c r="R311" i="9" s="1"/>
  <c r="Q312" i="9"/>
  <c r="R312" i="9" s="1"/>
  <c r="Q313" i="9"/>
  <c r="R313" i="9" s="1"/>
  <c r="U313" i="9" s="1"/>
  <c r="Q314" i="9"/>
  <c r="Q315" i="9"/>
  <c r="R315" i="9" s="1"/>
  <c r="Q316" i="9"/>
  <c r="R316" i="9" s="1"/>
  <c r="Q317" i="9"/>
  <c r="R317" i="9" s="1"/>
  <c r="Q318" i="9"/>
  <c r="Q319" i="9"/>
  <c r="R319" i="9" s="1"/>
  <c r="U319" i="9" s="1"/>
  <c r="Q320" i="9"/>
  <c r="R320" i="9" s="1"/>
  <c r="Q321" i="9"/>
  <c r="R321" i="9" s="1"/>
  <c r="Q322" i="9"/>
  <c r="Q323" i="9"/>
  <c r="R323" i="9" s="1"/>
  <c r="Q324" i="9"/>
  <c r="R324" i="9" s="1"/>
  <c r="Q325" i="9"/>
  <c r="Q326" i="9"/>
  <c r="Q327" i="9"/>
  <c r="R327" i="9" s="1"/>
  <c r="U327" i="9" s="1"/>
  <c r="Q328" i="9"/>
  <c r="R328" i="9" s="1"/>
  <c r="Q329" i="9"/>
  <c r="Q330" i="9"/>
  <c r="Q331" i="9"/>
  <c r="R331" i="9" s="1"/>
  <c r="U331" i="9" s="1"/>
  <c r="Q332" i="9"/>
  <c r="R332" i="9" s="1"/>
  <c r="Q333" i="9"/>
  <c r="R333" i="9" s="1"/>
  <c r="U333" i="9" s="1"/>
  <c r="Q334" i="9"/>
  <c r="Q335" i="9"/>
  <c r="R335" i="9" s="1"/>
  <c r="U335" i="9" s="1"/>
  <c r="Q336" i="9"/>
  <c r="R336" i="9" s="1"/>
  <c r="Q337" i="9"/>
  <c r="R337" i="9" s="1"/>
  <c r="U337" i="9" s="1"/>
  <c r="Q338" i="9"/>
  <c r="Q339" i="9"/>
  <c r="R339" i="9" s="1"/>
  <c r="Q340" i="9"/>
  <c r="R340" i="9" s="1"/>
  <c r="Q341" i="9"/>
  <c r="Q342" i="9"/>
  <c r="R342" i="9" s="1"/>
  <c r="Q343" i="9"/>
  <c r="R343" i="9" s="1"/>
  <c r="U343" i="9" s="1"/>
  <c r="Q344" i="9"/>
  <c r="R344" i="9" s="1"/>
  <c r="Q345" i="9"/>
  <c r="R345" i="9" s="1"/>
  <c r="Q346" i="9"/>
  <c r="Q347" i="9"/>
  <c r="R347" i="9" s="1"/>
  <c r="U347" i="9" s="1"/>
  <c r="Q348" i="9"/>
  <c r="R348" i="9" s="1"/>
  <c r="Q349" i="9"/>
  <c r="R349" i="9" s="1"/>
  <c r="U349" i="9" s="1"/>
  <c r="Q350" i="9"/>
  <c r="Q351" i="9"/>
  <c r="R351" i="9" s="1"/>
  <c r="U351" i="9" s="1"/>
  <c r="Q352" i="9"/>
  <c r="R352" i="9" s="1"/>
  <c r="Q353" i="9"/>
  <c r="Q354" i="9"/>
  <c r="Q355" i="9"/>
  <c r="R355" i="9" s="1"/>
  <c r="U355" i="9" s="1"/>
  <c r="Q356" i="9"/>
  <c r="R356" i="9" s="1"/>
  <c r="Q357" i="9"/>
  <c r="R357" i="9" s="1"/>
  <c r="U357" i="9" s="1"/>
  <c r="Q358" i="9"/>
  <c r="Q359" i="9"/>
  <c r="R359" i="9" s="1"/>
  <c r="U359" i="9" s="1"/>
  <c r="Q360" i="9"/>
  <c r="R360" i="9" s="1"/>
  <c r="Q361" i="9"/>
  <c r="R361" i="9" s="1"/>
  <c r="U361" i="9" s="1"/>
  <c r="Q362" i="9"/>
  <c r="Q363" i="9"/>
  <c r="R363" i="9" s="1"/>
  <c r="Q364" i="9"/>
  <c r="R364" i="9" s="1"/>
  <c r="Q365" i="9"/>
  <c r="Q366" i="9"/>
  <c r="Q367" i="9"/>
  <c r="R367" i="9" s="1"/>
  <c r="U367" i="9" s="1"/>
  <c r="Q368" i="9"/>
  <c r="R368" i="9" s="1"/>
  <c r="Q369" i="9"/>
  <c r="Q370" i="9"/>
  <c r="Q371" i="9"/>
  <c r="R371" i="9" s="1"/>
  <c r="U371" i="9" s="1"/>
  <c r="Q372" i="9"/>
  <c r="R372" i="9" s="1"/>
  <c r="Q373" i="9"/>
  <c r="R373" i="9" s="1"/>
  <c r="U373" i="9" s="1"/>
  <c r="Q374" i="9"/>
  <c r="R374" i="9" s="1"/>
  <c r="Q375" i="9"/>
  <c r="R375" i="9" s="1"/>
  <c r="Q376" i="9"/>
  <c r="R376" i="9" s="1"/>
  <c r="Q377" i="9"/>
  <c r="R377" i="9" s="1"/>
  <c r="Q378" i="9"/>
  <c r="Q379" i="9"/>
  <c r="R379" i="9" s="1"/>
  <c r="U379" i="9" s="1"/>
  <c r="Q380" i="9"/>
  <c r="R380" i="9" s="1"/>
  <c r="Q381" i="9"/>
  <c r="Q382" i="9"/>
  <c r="Q383" i="9"/>
  <c r="R383" i="9" s="1"/>
  <c r="U383" i="9" s="1"/>
  <c r="Q384" i="9"/>
  <c r="R384" i="9" s="1"/>
  <c r="Q385" i="9"/>
  <c r="Q386" i="9"/>
  <c r="Q387" i="9"/>
  <c r="R387" i="9" s="1"/>
  <c r="Q388" i="9"/>
  <c r="R388" i="9" s="1"/>
  <c r="Q389" i="9"/>
  <c r="Q390" i="9"/>
  <c r="Q391" i="9"/>
  <c r="R391" i="9" s="1"/>
  <c r="U391" i="9" s="1"/>
  <c r="Q392" i="9"/>
  <c r="R392" i="9" s="1"/>
  <c r="Q393" i="9"/>
  <c r="R393" i="9" s="1"/>
  <c r="U393" i="9" s="1"/>
  <c r="Q394" i="9"/>
  <c r="Q395" i="9"/>
  <c r="R395" i="9" s="1"/>
  <c r="Q396" i="9"/>
  <c r="R396" i="9" s="1"/>
  <c r="Q397" i="9"/>
  <c r="Q398" i="9"/>
  <c r="Q399" i="9"/>
  <c r="R399" i="9" s="1"/>
  <c r="U399" i="9" s="1"/>
  <c r="Q400" i="9"/>
  <c r="R400" i="9" s="1"/>
  <c r="Q401" i="9"/>
  <c r="R401" i="9" s="1"/>
  <c r="U401" i="9" s="1"/>
  <c r="Q402" i="9"/>
  <c r="Q403" i="9"/>
  <c r="R403" i="9" s="1"/>
  <c r="U403" i="9" s="1"/>
  <c r="Q404" i="9"/>
  <c r="R404" i="9" s="1"/>
  <c r="Q405" i="9"/>
  <c r="Q406" i="9"/>
  <c r="Q407" i="9"/>
  <c r="R407" i="9" s="1"/>
  <c r="Q408" i="9"/>
  <c r="R408" i="9" s="1"/>
  <c r="Q409" i="9"/>
  <c r="Q410" i="9"/>
  <c r="Q411" i="9"/>
  <c r="R411" i="9" s="1"/>
  <c r="U411" i="9" s="1"/>
  <c r="Q412" i="9"/>
  <c r="R412" i="9" s="1"/>
  <c r="Q413" i="9"/>
  <c r="Q414" i="9"/>
  <c r="Q415" i="9"/>
  <c r="R415" i="9" s="1"/>
  <c r="U415" i="9" s="1"/>
  <c r="Q416" i="9"/>
  <c r="R416" i="9" s="1"/>
  <c r="Q417" i="9"/>
  <c r="R417" i="9" s="1"/>
  <c r="U417" i="9" s="1"/>
  <c r="Q418" i="9"/>
  <c r="Q419" i="9"/>
  <c r="R419" i="9" s="1"/>
  <c r="Q420" i="9"/>
  <c r="R420" i="9" s="1"/>
  <c r="Q421" i="9"/>
  <c r="R421" i="9" s="1"/>
  <c r="U421" i="9" s="1"/>
  <c r="Q422" i="9"/>
  <c r="Q423" i="9"/>
  <c r="R423" i="9" s="1"/>
  <c r="U423" i="9" s="1"/>
  <c r="Q424" i="9"/>
  <c r="R424" i="9" s="1"/>
  <c r="Q425" i="9"/>
  <c r="Q426" i="9"/>
  <c r="Q427" i="9"/>
  <c r="R427" i="9" s="1"/>
  <c r="U427" i="9" s="1"/>
  <c r="Q428" i="9"/>
  <c r="R428" i="9" s="1"/>
  <c r="Q429" i="9"/>
  <c r="Q430" i="9"/>
  <c r="Q431" i="9"/>
  <c r="R431" i="9" s="1"/>
  <c r="U431" i="9" s="1"/>
  <c r="Q432" i="9"/>
  <c r="R432" i="9" s="1"/>
  <c r="Q433" i="9"/>
  <c r="Q434" i="9"/>
  <c r="Q435" i="9"/>
  <c r="R435" i="9" s="1"/>
  <c r="Q436" i="9"/>
  <c r="R436" i="9" s="1"/>
  <c r="Q437" i="9"/>
  <c r="R437" i="9" s="1"/>
  <c r="Q438" i="9"/>
  <c r="R438" i="9" s="1"/>
  <c r="Q439" i="9"/>
  <c r="R439" i="9" s="1"/>
  <c r="U439" i="9" s="1"/>
  <c r="Q440" i="9"/>
  <c r="R440" i="9" s="1"/>
  <c r="Q441" i="9"/>
  <c r="R441" i="9" s="1"/>
  <c r="U441" i="9" s="1"/>
  <c r="Q442" i="9"/>
  <c r="Q443" i="9"/>
  <c r="R443" i="9" s="1"/>
  <c r="Q444" i="9"/>
  <c r="R444" i="9" s="1"/>
  <c r="Q445" i="9"/>
  <c r="Q446" i="9"/>
  <c r="Q447" i="9"/>
  <c r="R447" i="9" s="1"/>
  <c r="U447" i="9" s="1"/>
  <c r="Q448" i="9"/>
  <c r="R448" i="9" s="1"/>
  <c r="Q449" i="9"/>
  <c r="Q450" i="9"/>
  <c r="Q451" i="9"/>
  <c r="R451" i="9" s="1"/>
  <c r="U451" i="9" s="1"/>
  <c r="Q452" i="9"/>
  <c r="R452" i="9" s="1"/>
  <c r="Q453" i="9"/>
  <c r="Q454" i="9"/>
  <c r="Q455" i="9"/>
  <c r="R455" i="9" s="1"/>
  <c r="U455" i="9" s="1"/>
  <c r="Q456" i="9"/>
  <c r="R456" i="9" s="1"/>
  <c r="Q457" i="9"/>
  <c r="R457" i="9" s="1"/>
  <c r="U457" i="9" s="1"/>
  <c r="Q458" i="9"/>
  <c r="Q459" i="9"/>
  <c r="R459" i="9" s="1"/>
  <c r="Q460" i="9"/>
  <c r="R460" i="9" s="1"/>
  <c r="Q461" i="9"/>
  <c r="Q462" i="9"/>
  <c r="R462" i="9" s="1"/>
  <c r="Q463" i="9"/>
  <c r="R463" i="9" s="1"/>
  <c r="U463" i="9" s="1"/>
  <c r="Q464" i="9"/>
  <c r="R464" i="9" s="1"/>
  <c r="Q465" i="9"/>
  <c r="R465" i="9" s="1"/>
  <c r="U465" i="9" s="1"/>
  <c r="Q466" i="9"/>
  <c r="Q467" i="9"/>
  <c r="R467" i="9" s="1"/>
  <c r="U467" i="9" s="1"/>
  <c r="Q468" i="9"/>
  <c r="R468" i="9" s="1"/>
  <c r="Q469" i="9"/>
  <c r="Q470" i="9"/>
  <c r="R470" i="9" s="1"/>
  <c r="Q471" i="9"/>
  <c r="R471" i="9" s="1"/>
  <c r="U471" i="9" s="1"/>
  <c r="Q472" i="9"/>
  <c r="R472" i="9" s="1"/>
  <c r="Q473" i="9"/>
  <c r="Q474" i="9"/>
  <c r="Q475" i="9"/>
  <c r="R475" i="9" s="1"/>
  <c r="Q476" i="9"/>
  <c r="R476" i="9" s="1"/>
  <c r="Q477" i="9"/>
  <c r="Q478" i="9"/>
  <c r="Q479" i="9"/>
  <c r="R479" i="9" s="1"/>
  <c r="U479" i="9" s="1"/>
  <c r="Q480" i="9"/>
  <c r="R480" i="9" s="1"/>
  <c r="Q481" i="9"/>
  <c r="R481" i="9" s="1"/>
  <c r="U481" i="9" s="1"/>
  <c r="Q482" i="9"/>
  <c r="Q483" i="9"/>
  <c r="R483" i="9" s="1"/>
  <c r="U483" i="9" s="1"/>
  <c r="Q484" i="9"/>
  <c r="R484" i="9" s="1"/>
  <c r="Q485" i="9"/>
  <c r="R485" i="9" s="1"/>
  <c r="Q486" i="9"/>
  <c r="Q487" i="9"/>
  <c r="R487" i="9" s="1"/>
  <c r="Q488" i="9"/>
  <c r="R488" i="9" s="1"/>
  <c r="Q489" i="9"/>
  <c r="Q490" i="9"/>
  <c r="Q491" i="9"/>
  <c r="R491" i="9" s="1"/>
  <c r="U491" i="9" s="1"/>
  <c r="Q492" i="9"/>
  <c r="R492" i="9" s="1"/>
  <c r="Q493" i="9"/>
  <c r="Q494" i="9"/>
  <c r="Q495" i="9"/>
  <c r="R495" i="9" s="1"/>
  <c r="U495" i="9" s="1"/>
  <c r="Q496" i="9"/>
  <c r="R496" i="9" s="1"/>
  <c r="Q497" i="9"/>
  <c r="Q498" i="9"/>
  <c r="Q499" i="9"/>
  <c r="R499" i="9" s="1"/>
  <c r="U499" i="9" s="1"/>
  <c r="Q500" i="9"/>
  <c r="R500" i="9" s="1"/>
  <c r="Q501" i="9"/>
  <c r="Q502" i="9"/>
  <c r="Q503" i="9"/>
  <c r="R503" i="9" s="1"/>
  <c r="Q504" i="9"/>
  <c r="R504" i="9" s="1"/>
  <c r="Q505" i="9"/>
  <c r="R505" i="9" s="1"/>
  <c r="U505" i="9" s="1"/>
  <c r="Q506" i="9"/>
  <c r="Q507" i="9"/>
  <c r="R507" i="9" s="1"/>
  <c r="U507" i="9" s="1"/>
  <c r="Q508" i="9"/>
  <c r="R508" i="9" s="1"/>
  <c r="Q509" i="9"/>
  <c r="Q510" i="9"/>
  <c r="Q511" i="9"/>
  <c r="R511" i="9" s="1"/>
  <c r="U511" i="9" s="1"/>
  <c r="Q512" i="9"/>
  <c r="R512" i="9" s="1"/>
  <c r="Q513" i="9"/>
  <c r="Q514" i="9"/>
  <c r="Q515" i="9"/>
  <c r="R515" i="9" s="1"/>
  <c r="U515" i="9" s="1"/>
  <c r="Q516" i="9"/>
  <c r="R516" i="9" s="1"/>
  <c r="U37" i="9"/>
  <c r="U209" i="9"/>
  <c r="U269" i="9"/>
  <c r="U321" i="9"/>
  <c r="U377" i="9"/>
  <c r="U437" i="9"/>
  <c r="U485" i="9"/>
  <c r="U345" i="9"/>
  <c r="U363" i="9"/>
  <c r="U375" i="9"/>
  <c r="U387" i="9"/>
  <c r="U395" i="9"/>
  <c r="U407" i="9"/>
  <c r="U419" i="9"/>
  <c r="U435" i="9"/>
  <c r="U443" i="9"/>
  <c r="U459" i="9"/>
  <c r="U475" i="9"/>
  <c r="U487" i="9"/>
  <c r="U503" i="9"/>
  <c r="U32" i="9"/>
  <c r="U36" i="9"/>
  <c r="U40" i="9"/>
  <c r="U44" i="9"/>
  <c r="U48" i="9"/>
  <c r="U52" i="9"/>
  <c r="U56" i="9"/>
  <c r="U60" i="9"/>
  <c r="U64" i="9"/>
  <c r="U68" i="9"/>
  <c r="U76" i="9"/>
  <c r="U84" i="9"/>
  <c r="U91" i="9"/>
  <c r="U95" i="9"/>
  <c r="U99" i="9"/>
  <c r="U107" i="9"/>
  <c r="U115" i="9"/>
  <c r="U123" i="9"/>
  <c r="U135" i="9"/>
  <c r="U143" i="9"/>
  <c r="U151" i="9"/>
  <c r="U155" i="9"/>
  <c r="U159" i="9"/>
  <c r="U167" i="9"/>
  <c r="U175" i="9"/>
  <c r="U180" i="9"/>
  <c r="U184" i="9"/>
  <c r="U188" i="9"/>
  <c r="U192" i="9"/>
  <c r="U196" i="9"/>
  <c r="U200" i="9"/>
  <c r="U204" i="9"/>
  <c r="U208" i="9"/>
  <c r="U212" i="9"/>
  <c r="U215" i="9"/>
  <c r="U216" i="9"/>
  <c r="U220" i="9"/>
  <c r="U224" i="9"/>
  <c r="U228" i="9"/>
  <c r="U231" i="9"/>
  <c r="U232" i="9"/>
  <c r="U236" i="9"/>
  <c r="U240" i="9"/>
  <c r="U243" i="9"/>
  <c r="U244" i="9"/>
  <c r="U247" i="9"/>
  <c r="U248" i="9"/>
  <c r="U251" i="9"/>
  <c r="U252" i="9"/>
  <c r="U255" i="9"/>
  <c r="U256" i="9"/>
  <c r="U259" i="9"/>
  <c r="U260" i="9"/>
  <c r="U263" i="9"/>
  <c r="U264" i="9"/>
  <c r="U267" i="9"/>
  <c r="U268" i="9"/>
  <c r="U271" i="9"/>
  <c r="U272" i="9"/>
  <c r="U275" i="9"/>
  <c r="U276" i="9"/>
  <c r="U279" i="9"/>
  <c r="U280" i="9"/>
  <c r="U283" i="9"/>
  <c r="U284" i="9"/>
  <c r="U287" i="9"/>
  <c r="U288" i="9"/>
  <c r="U291" i="9"/>
  <c r="U292" i="9"/>
  <c r="U295" i="9"/>
  <c r="U296" i="9"/>
  <c r="U299" i="9"/>
  <c r="U300" i="9"/>
  <c r="U303" i="9"/>
  <c r="U304" i="9"/>
  <c r="U307" i="9"/>
  <c r="U308" i="9"/>
  <c r="U311" i="9"/>
  <c r="U312" i="9"/>
  <c r="U315" i="9"/>
  <c r="U316" i="9"/>
  <c r="U317" i="9"/>
  <c r="U320" i="9"/>
  <c r="U323" i="9"/>
  <c r="U324" i="9"/>
  <c r="U328" i="9"/>
  <c r="U332" i="9"/>
  <c r="U336" i="9"/>
  <c r="U339" i="9"/>
  <c r="U340" i="9"/>
  <c r="U344" i="9"/>
  <c r="U348" i="9"/>
  <c r="U352" i="9"/>
  <c r="U356" i="9"/>
  <c r="U360" i="9"/>
  <c r="U364" i="9"/>
  <c r="U368" i="9"/>
  <c r="U372" i="9"/>
  <c r="U376" i="9"/>
  <c r="U380" i="9"/>
  <c r="U384" i="9"/>
  <c r="U388" i="9"/>
  <c r="U392" i="9"/>
  <c r="U396" i="9"/>
  <c r="U400" i="9"/>
  <c r="U404" i="9"/>
  <c r="U408" i="9"/>
  <c r="U412" i="9"/>
  <c r="U416" i="9"/>
  <c r="U420" i="9"/>
  <c r="U424" i="9"/>
  <c r="U428" i="9"/>
  <c r="U432" i="9"/>
  <c r="U436" i="9"/>
  <c r="U440" i="9"/>
  <c r="U444" i="9"/>
  <c r="U448" i="9"/>
  <c r="U452" i="9"/>
  <c r="U456" i="9"/>
  <c r="U460" i="9"/>
  <c r="U464" i="9"/>
  <c r="U468" i="9"/>
  <c r="U472" i="9"/>
  <c r="U476" i="9"/>
  <c r="U480" i="9"/>
  <c r="U484" i="9"/>
  <c r="U488" i="9"/>
  <c r="U492" i="9"/>
  <c r="U496" i="9"/>
  <c r="U500" i="9"/>
  <c r="U504" i="9"/>
  <c r="U508" i="9"/>
  <c r="U512" i="9"/>
  <c r="U516" i="9"/>
  <c r="P516" i="9"/>
  <c r="P515" i="9"/>
  <c r="P514" i="9"/>
  <c r="P513" i="9"/>
  <c r="P512" i="9"/>
  <c r="P511" i="9"/>
  <c r="P510" i="9"/>
  <c r="P509" i="9"/>
  <c r="P508" i="9"/>
  <c r="P507" i="9"/>
  <c r="P506" i="9"/>
  <c r="P505" i="9"/>
  <c r="P504" i="9"/>
  <c r="P503" i="9"/>
  <c r="P502" i="9"/>
  <c r="P501" i="9"/>
  <c r="P500" i="9"/>
  <c r="P499" i="9"/>
  <c r="P498" i="9"/>
  <c r="P497" i="9"/>
  <c r="P496" i="9"/>
  <c r="P495" i="9"/>
  <c r="P494" i="9"/>
  <c r="P493" i="9"/>
  <c r="P492" i="9"/>
  <c r="P491" i="9"/>
  <c r="P490" i="9"/>
  <c r="P489" i="9"/>
  <c r="P488" i="9"/>
  <c r="P487" i="9"/>
  <c r="P486" i="9"/>
  <c r="P485" i="9"/>
  <c r="P484" i="9"/>
  <c r="P483" i="9"/>
  <c r="P482" i="9"/>
  <c r="P481" i="9"/>
  <c r="P480" i="9"/>
  <c r="P479" i="9"/>
  <c r="P478" i="9"/>
  <c r="P477" i="9"/>
  <c r="P476" i="9"/>
  <c r="P475" i="9"/>
  <c r="P474" i="9"/>
  <c r="P473" i="9"/>
  <c r="P472" i="9"/>
  <c r="P471" i="9"/>
  <c r="P470" i="9"/>
  <c r="P469" i="9"/>
  <c r="P468" i="9"/>
  <c r="P467" i="9"/>
  <c r="P466" i="9"/>
  <c r="P465" i="9"/>
  <c r="P464" i="9"/>
  <c r="P463" i="9"/>
  <c r="P462" i="9"/>
  <c r="P461" i="9"/>
  <c r="P460" i="9"/>
  <c r="P459" i="9"/>
  <c r="P458" i="9"/>
  <c r="P457" i="9"/>
  <c r="P456" i="9"/>
  <c r="P455" i="9"/>
  <c r="P454" i="9"/>
  <c r="P453" i="9"/>
  <c r="P452" i="9"/>
  <c r="P451" i="9"/>
  <c r="P450" i="9"/>
  <c r="P449" i="9"/>
  <c r="P448" i="9"/>
  <c r="P447" i="9"/>
  <c r="P446" i="9"/>
  <c r="P445" i="9"/>
  <c r="P444" i="9"/>
  <c r="P443" i="9"/>
  <c r="P442" i="9"/>
  <c r="P441" i="9"/>
  <c r="P440" i="9"/>
  <c r="P439" i="9"/>
  <c r="P438" i="9"/>
  <c r="P437" i="9"/>
  <c r="P436" i="9"/>
  <c r="P435" i="9"/>
  <c r="P434" i="9"/>
  <c r="P433" i="9"/>
  <c r="P432" i="9"/>
  <c r="P431" i="9"/>
  <c r="P430" i="9"/>
  <c r="P429" i="9"/>
  <c r="P428" i="9"/>
  <c r="P427" i="9"/>
  <c r="P426" i="9"/>
  <c r="P425" i="9"/>
  <c r="P424" i="9"/>
  <c r="P423" i="9"/>
  <c r="P422" i="9"/>
  <c r="P421" i="9"/>
  <c r="P420" i="9"/>
  <c r="P419" i="9"/>
  <c r="P418" i="9"/>
  <c r="P417" i="9"/>
  <c r="P416" i="9"/>
  <c r="P415" i="9"/>
  <c r="P414" i="9"/>
  <c r="P413" i="9"/>
  <c r="P412" i="9"/>
  <c r="P411" i="9"/>
  <c r="P410" i="9"/>
  <c r="P409" i="9"/>
  <c r="P408" i="9"/>
  <c r="P407" i="9"/>
  <c r="P406" i="9"/>
  <c r="P405" i="9"/>
  <c r="P404" i="9"/>
  <c r="P403" i="9"/>
  <c r="P402" i="9"/>
  <c r="P401" i="9"/>
  <c r="P400" i="9"/>
  <c r="P399" i="9"/>
  <c r="P398" i="9"/>
  <c r="P397" i="9"/>
  <c r="P396" i="9"/>
  <c r="P395" i="9"/>
  <c r="P394" i="9"/>
  <c r="P393" i="9"/>
  <c r="P392" i="9"/>
  <c r="P391" i="9"/>
  <c r="P390" i="9"/>
  <c r="P389" i="9"/>
  <c r="P388" i="9"/>
  <c r="P387" i="9"/>
  <c r="P386" i="9"/>
  <c r="P385" i="9"/>
  <c r="P384" i="9"/>
  <c r="P383" i="9"/>
  <c r="P382" i="9"/>
  <c r="P381" i="9"/>
  <c r="P380" i="9"/>
  <c r="P379" i="9"/>
  <c r="P378" i="9"/>
  <c r="P377" i="9"/>
  <c r="P376" i="9"/>
  <c r="P375" i="9"/>
  <c r="P374" i="9"/>
  <c r="P373" i="9"/>
  <c r="P372" i="9"/>
  <c r="P371" i="9"/>
  <c r="P370" i="9"/>
  <c r="P369" i="9"/>
  <c r="P368" i="9"/>
  <c r="P367" i="9"/>
  <c r="P366" i="9"/>
  <c r="P365" i="9"/>
  <c r="P364" i="9"/>
  <c r="P363" i="9"/>
  <c r="P362" i="9"/>
  <c r="P361" i="9"/>
  <c r="P360" i="9"/>
  <c r="P359" i="9"/>
  <c r="P358" i="9"/>
  <c r="P357" i="9"/>
  <c r="P356" i="9"/>
  <c r="P355" i="9"/>
  <c r="P354" i="9"/>
  <c r="P353" i="9"/>
  <c r="P352" i="9"/>
  <c r="P351" i="9"/>
  <c r="P350" i="9"/>
  <c r="P349" i="9"/>
  <c r="P348" i="9"/>
  <c r="P347" i="9"/>
  <c r="P346" i="9"/>
  <c r="P345" i="9"/>
  <c r="P344" i="9"/>
  <c r="P343" i="9"/>
  <c r="P342" i="9"/>
  <c r="P341" i="9"/>
  <c r="P340" i="9"/>
  <c r="P339" i="9"/>
  <c r="P338" i="9"/>
  <c r="P337" i="9"/>
  <c r="P336" i="9"/>
  <c r="P335" i="9"/>
  <c r="P334" i="9"/>
  <c r="P333" i="9"/>
  <c r="P332" i="9"/>
  <c r="P331" i="9"/>
  <c r="P330" i="9"/>
  <c r="P329" i="9"/>
  <c r="P328" i="9"/>
  <c r="P327" i="9"/>
  <c r="P326" i="9"/>
  <c r="P325" i="9"/>
  <c r="P324" i="9"/>
  <c r="P323" i="9"/>
  <c r="P322" i="9"/>
  <c r="P321" i="9"/>
  <c r="P320" i="9"/>
  <c r="P319" i="9"/>
  <c r="P318" i="9"/>
  <c r="P317" i="9"/>
  <c r="P316" i="9"/>
  <c r="P315" i="9"/>
  <c r="P314" i="9"/>
  <c r="P313" i="9"/>
  <c r="P312" i="9"/>
  <c r="P311" i="9"/>
  <c r="P310" i="9"/>
  <c r="P309" i="9"/>
  <c r="P308" i="9"/>
  <c r="P307" i="9"/>
  <c r="P306" i="9"/>
  <c r="P305" i="9"/>
  <c r="P304" i="9"/>
  <c r="P303" i="9"/>
  <c r="P302" i="9"/>
  <c r="P301" i="9"/>
  <c r="P300" i="9"/>
  <c r="P299" i="9"/>
  <c r="P298" i="9"/>
  <c r="P297" i="9"/>
  <c r="P296" i="9"/>
  <c r="P295" i="9"/>
  <c r="P294" i="9"/>
  <c r="P293" i="9"/>
  <c r="P292" i="9"/>
  <c r="P291" i="9"/>
  <c r="P290" i="9"/>
  <c r="P289" i="9"/>
  <c r="P288" i="9"/>
  <c r="P287" i="9"/>
  <c r="P286" i="9"/>
  <c r="P285" i="9"/>
  <c r="P284" i="9"/>
  <c r="P283" i="9"/>
  <c r="P282" i="9"/>
  <c r="P281" i="9"/>
  <c r="P280" i="9"/>
  <c r="P279" i="9"/>
  <c r="P278" i="9"/>
  <c r="P277" i="9"/>
  <c r="P276" i="9"/>
  <c r="P275" i="9"/>
  <c r="P274" i="9"/>
  <c r="P273" i="9"/>
  <c r="P272" i="9"/>
  <c r="P271" i="9"/>
  <c r="P270" i="9"/>
  <c r="P269" i="9"/>
  <c r="P268" i="9"/>
  <c r="P267" i="9"/>
  <c r="P266" i="9"/>
  <c r="P265" i="9"/>
  <c r="P264" i="9"/>
  <c r="P263" i="9"/>
  <c r="P262" i="9"/>
  <c r="P261" i="9"/>
  <c r="P260" i="9"/>
  <c r="P259" i="9"/>
  <c r="P258" i="9"/>
  <c r="P257" i="9"/>
  <c r="P256" i="9"/>
  <c r="P255" i="9"/>
  <c r="P254" i="9"/>
  <c r="P253" i="9"/>
  <c r="P252" i="9"/>
  <c r="P251" i="9"/>
  <c r="P250" i="9"/>
  <c r="P249" i="9"/>
  <c r="P248" i="9"/>
  <c r="P247" i="9"/>
  <c r="P246" i="9"/>
  <c r="P245" i="9"/>
  <c r="P244" i="9"/>
  <c r="P243" i="9"/>
  <c r="P242" i="9"/>
  <c r="P241" i="9"/>
  <c r="P240" i="9"/>
  <c r="P239" i="9"/>
  <c r="P238" i="9"/>
  <c r="P237" i="9"/>
  <c r="P236" i="9"/>
  <c r="P235" i="9"/>
  <c r="P234" i="9"/>
  <c r="P233" i="9"/>
  <c r="P232" i="9"/>
  <c r="P231" i="9"/>
  <c r="P230" i="9"/>
  <c r="P229" i="9"/>
  <c r="P228" i="9"/>
  <c r="P227" i="9"/>
  <c r="P226" i="9"/>
  <c r="P225" i="9"/>
  <c r="P224" i="9"/>
  <c r="P223" i="9"/>
  <c r="P222" i="9"/>
  <c r="P221" i="9"/>
  <c r="P220" i="9"/>
  <c r="P219" i="9"/>
  <c r="P218" i="9"/>
  <c r="P217" i="9"/>
  <c r="P216" i="9"/>
  <c r="P215" i="9"/>
  <c r="P214" i="9"/>
  <c r="P213" i="9"/>
  <c r="P212" i="9"/>
  <c r="P211" i="9"/>
  <c r="P210" i="9"/>
  <c r="P209" i="9"/>
  <c r="P208" i="9"/>
  <c r="P207" i="9"/>
  <c r="P206" i="9"/>
  <c r="P205" i="9"/>
  <c r="P204" i="9"/>
  <c r="P203" i="9"/>
  <c r="P202" i="9"/>
  <c r="P201" i="9"/>
  <c r="P200" i="9"/>
  <c r="P199" i="9"/>
  <c r="P198" i="9"/>
  <c r="P197" i="9"/>
  <c r="P196" i="9"/>
  <c r="P195" i="9"/>
  <c r="P194" i="9"/>
  <c r="P193" i="9"/>
  <c r="P192" i="9"/>
  <c r="P191" i="9"/>
  <c r="P190" i="9"/>
  <c r="P189" i="9"/>
  <c r="P188" i="9"/>
  <c r="P187" i="9"/>
  <c r="P186" i="9"/>
  <c r="P185" i="9"/>
  <c r="P184" i="9"/>
  <c r="P183" i="9"/>
  <c r="P182" i="9"/>
  <c r="P181" i="9"/>
  <c r="P180" i="9"/>
  <c r="P179" i="9"/>
  <c r="P178" i="9"/>
  <c r="P177" i="9"/>
  <c r="P176" i="9"/>
  <c r="P175" i="9"/>
  <c r="P174" i="9"/>
  <c r="P173" i="9"/>
  <c r="P172" i="9"/>
  <c r="P171" i="9"/>
  <c r="P170" i="9"/>
  <c r="P169" i="9"/>
  <c r="P168" i="9"/>
  <c r="P167" i="9"/>
  <c r="P166" i="9"/>
  <c r="P165" i="9"/>
  <c r="P164" i="9"/>
  <c r="P163" i="9"/>
  <c r="P162" i="9"/>
  <c r="P161" i="9"/>
  <c r="P160" i="9"/>
  <c r="P159" i="9"/>
  <c r="P158" i="9"/>
  <c r="P157" i="9"/>
  <c r="P156" i="9"/>
  <c r="P155" i="9"/>
  <c r="P154" i="9"/>
  <c r="P153" i="9"/>
  <c r="P152" i="9"/>
  <c r="P151" i="9"/>
  <c r="P150" i="9"/>
  <c r="P149" i="9"/>
  <c r="P148" i="9"/>
  <c r="P147" i="9"/>
  <c r="P146" i="9"/>
  <c r="P145" i="9"/>
  <c r="P144" i="9"/>
  <c r="P143" i="9"/>
  <c r="P142" i="9"/>
  <c r="P141" i="9"/>
  <c r="P140" i="9"/>
  <c r="P139" i="9"/>
  <c r="P138" i="9"/>
  <c r="P137" i="9"/>
  <c r="P136" i="9"/>
  <c r="P135" i="9"/>
  <c r="P134" i="9"/>
  <c r="P133" i="9"/>
  <c r="P132" i="9"/>
  <c r="P131" i="9"/>
  <c r="P130" i="9"/>
  <c r="P129" i="9"/>
  <c r="P128" i="9"/>
  <c r="P127" i="9"/>
  <c r="P126" i="9"/>
  <c r="P125" i="9"/>
  <c r="P124" i="9"/>
  <c r="P123" i="9"/>
  <c r="P122" i="9"/>
  <c r="P121" i="9"/>
  <c r="P120" i="9"/>
  <c r="P119" i="9"/>
  <c r="P118" i="9"/>
  <c r="P117" i="9"/>
  <c r="P116" i="9"/>
  <c r="P115" i="9"/>
  <c r="P114" i="9"/>
  <c r="P113" i="9"/>
  <c r="P112" i="9"/>
  <c r="P111" i="9"/>
  <c r="P110" i="9"/>
  <c r="P109" i="9"/>
  <c r="P108" i="9"/>
  <c r="P107" i="9"/>
  <c r="P106" i="9"/>
  <c r="P105" i="9"/>
  <c r="P104" i="9"/>
  <c r="P103" i="9"/>
  <c r="P102" i="9"/>
  <c r="P101" i="9"/>
  <c r="P100" i="9"/>
  <c r="P99" i="9"/>
  <c r="P98" i="9"/>
  <c r="P97" i="9"/>
  <c r="P96" i="9"/>
  <c r="P95" i="9"/>
  <c r="P94" i="9"/>
  <c r="P93" i="9"/>
  <c r="P92" i="9"/>
  <c r="P91" i="9"/>
  <c r="P90" i="9"/>
  <c r="P89" i="9"/>
  <c r="P88" i="9"/>
  <c r="P87" i="9"/>
  <c r="P86" i="9"/>
  <c r="P85" i="9"/>
  <c r="P84" i="9"/>
  <c r="P83" i="9"/>
  <c r="P82" i="9"/>
  <c r="P81" i="9"/>
  <c r="P80" i="9"/>
  <c r="P79" i="9"/>
  <c r="P78" i="9"/>
  <c r="P77" i="9"/>
  <c r="P76" i="9"/>
  <c r="P75" i="9"/>
  <c r="P74" i="9"/>
  <c r="P73" i="9"/>
  <c r="P72" i="9"/>
  <c r="P71" i="9"/>
  <c r="P70" i="9"/>
  <c r="P69" i="9"/>
  <c r="P68" i="9"/>
  <c r="P67" i="9"/>
  <c r="P66" i="9"/>
  <c r="P65" i="9"/>
  <c r="P64" i="9"/>
  <c r="P63" i="9"/>
  <c r="P62" i="9"/>
  <c r="P61" i="9"/>
  <c r="P60" i="9"/>
  <c r="P59" i="9"/>
  <c r="P58" i="9"/>
  <c r="P57" i="9"/>
  <c r="P56" i="9"/>
  <c r="P55" i="9"/>
  <c r="P54" i="9"/>
  <c r="P53" i="9"/>
  <c r="P52" i="9"/>
  <c r="P51" i="9"/>
  <c r="P50" i="9"/>
  <c r="P49" i="9"/>
  <c r="P48" i="9"/>
  <c r="P47" i="9"/>
  <c r="P46" i="9"/>
  <c r="P45" i="9"/>
  <c r="P44" i="9"/>
  <c r="P43" i="9"/>
  <c r="P42" i="9"/>
  <c r="P41" i="9"/>
  <c r="P40" i="9"/>
  <c r="P39" i="9"/>
  <c r="P38" i="9"/>
  <c r="P37" i="9"/>
  <c r="P36" i="9"/>
  <c r="P35" i="9"/>
  <c r="P34" i="9"/>
  <c r="P33" i="9"/>
  <c r="P32" i="9"/>
  <c r="P31" i="9"/>
  <c r="P30" i="9"/>
  <c r="P29" i="9"/>
  <c r="P28" i="9"/>
  <c r="P27" i="9"/>
  <c r="P26" i="9"/>
  <c r="P25" i="9"/>
  <c r="P24" i="9"/>
  <c r="P23" i="9"/>
  <c r="P22" i="9"/>
  <c r="P21" i="9"/>
  <c r="P20" i="9"/>
  <c r="P19" i="9"/>
  <c r="P18" i="9"/>
  <c r="O18" i="9"/>
  <c r="O19" i="9"/>
  <c r="O20" i="9"/>
  <c r="O21" i="9"/>
  <c r="O22" i="9"/>
  <c r="O23" i="9"/>
  <c r="O24" i="9"/>
  <c r="O25" i="9"/>
  <c r="O26" i="9"/>
  <c r="O27" i="9"/>
  <c r="O28" i="9"/>
  <c r="O29" i="9"/>
  <c r="O30" i="9"/>
  <c r="O31" i="9"/>
  <c r="O32" i="9"/>
  <c r="O33" i="9"/>
  <c r="O34" i="9"/>
  <c r="O35" i="9"/>
  <c r="O36" i="9"/>
  <c r="O37" i="9"/>
  <c r="O38" i="9"/>
  <c r="O39" i="9"/>
  <c r="O40" i="9"/>
  <c r="O41" i="9"/>
  <c r="O42" i="9"/>
  <c r="O43" i="9"/>
  <c r="O44" i="9"/>
  <c r="O45" i="9"/>
  <c r="O46" i="9"/>
  <c r="O47" i="9"/>
  <c r="O48" i="9"/>
  <c r="O49" i="9"/>
  <c r="O50" i="9"/>
  <c r="O51" i="9"/>
  <c r="O52" i="9"/>
  <c r="O53" i="9"/>
  <c r="O54" i="9"/>
  <c r="O55" i="9"/>
  <c r="O56" i="9"/>
  <c r="O57" i="9"/>
  <c r="O58" i="9"/>
  <c r="O59" i="9"/>
  <c r="O60" i="9"/>
  <c r="O61" i="9"/>
  <c r="O62" i="9"/>
  <c r="O63" i="9"/>
  <c r="O64" i="9"/>
  <c r="O65" i="9"/>
  <c r="O66" i="9"/>
  <c r="O67" i="9"/>
  <c r="O68" i="9"/>
  <c r="O69" i="9"/>
  <c r="O70" i="9"/>
  <c r="O71" i="9"/>
  <c r="O72" i="9"/>
  <c r="O73" i="9"/>
  <c r="O74" i="9"/>
  <c r="O75" i="9"/>
  <c r="O76" i="9"/>
  <c r="O77" i="9"/>
  <c r="O78" i="9"/>
  <c r="O79" i="9"/>
  <c r="O80" i="9"/>
  <c r="O81" i="9"/>
  <c r="O82" i="9"/>
  <c r="O83" i="9"/>
  <c r="O84" i="9"/>
  <c r="O85" i="9"/>
  <c r="O86" i="9"/>
  <c r="O87" i="9"/>
  <c r="O88" i="9"/>
  <c r="O89" i="9"/>
  <c r="O90" i="9"/>
  <c r="O91" i="9"/>
  <c r="O92" i="9"/>
  <c r="O93" i="9"/>
  <c r="O94" i="9"/>
  <c r="O95" i="9"/>
  <c r="O96" i="9"/>
  <c r="O97" i="9"/>
  <c r="O98" i="9"/>
  <c r="O99" i="9"/>
  <c r="O100" i="9"/>
  <c r="O101" i="9"/>
  <c r="O102" i="9"/>
  <c r="O103" i="9"/>
  <c r="O104" i="9"/>
  <c r="O105" i="9"/>
  <c r="O106" i="9"/>
  <c r="O107" i="9"/>
  <c r="O108" i="9"/>
  <c r="O109" i="9"/>
  <c r="O110" i="9"/>
  <c r="O111" i="9"/>
  <c r="O112" i="9"/>
  <c r="O113" i="9"/>
  <c r="O114" i="9"/>
  <c r="O115" i="9"/>
  <c r="O116" i="9"/>
  <c r="O117" i="9"/>
  <c r="O118" i="9"/>
  <c r="O119" i="9"/>
  <c r="O120" i="9"/>
  <c r="O121" i="9"/>
  <c r="O122" i="9"/>
  <c r="O123" i="9"/>
  <c r="O124" i="9"/>
  <c r="O125" i="9"/>
  <c r="O126" i="9"/>
  <c r="O127" i="9"/>
  <c r="O128" i="9"/>
  <c r="O129" i="9"/>
  <c r="O130" i="9"/>
  <c r="O131" i="9"/>
  <c r="O132" i="9"/>
  <c r="O133" i="9"/>
  <c r="O134" i="9"/>
  <c r="O135" i="9"/>
  <c r="O136" i="9"/>
  <c r="O137" i="9"/>
  <c r="O138" i="9"/>
  <c r="O139" i="9"/>
  <c r="O140" i="9"/>
  <c r="O141" i="9"/>
  <c r="O142" i="9"/>
  <c r="O143" i="9"/>
  <c r="O144" i="9"/>
  <c r="O145" i="9"/>
  <c r="O146" i="9"/>
  <c r="O147" i="9"/>
  <c r="O148" i="9"/>
  <c r="O149" i="9"/>
  <c r="O150" i="9"/>
  <c r="O151" i="9"/>
  <c r="O152" i="9"/>
  <c r="O153" i="9"/>
  <c r="O154" i="9"/>
  <c r="O155" i="9"/>
  <c r="O156" i="9"/>
  <c r="O157" i="9"/>
  <c r="O158" i="9"/>
  <c r="O159" i="9"/>
  <c r="O160" i="9"/>
  <c r="O161" i="9"/>
  <c r="O162" i="9"/>
  <c r="O163" i="9"/>
  <c r="O164" i="9"/>
  <c r="O165" i="9"/>
  <c r="O166" i="9"/>
  <c r="O167" i="9"/>
  <c r="O168" i="9"/>
  <c r="O169" i="9"/>
  <c r="O170" i="9"/>
  <c r="O171" i="9"/>
  <c r="O172" i="9"/>
  <c r="O173" i="9"/>
  <c r="O174" i="9"/>
  <c r="O175" i="9"/>
  <c r="O176" i="9"/>
  <c r="O177" i="9"/>
  <c r="O178" i="9"/>
  <c r="O179" i="9"/>
  <c r="O180" i="9"/>
  <c r="O181" i="9"/>
  <c r="O182" i="9"/>
  <c r="O183" i="9"/>
  <c r="O184" i="9"/>
  <c r="O185" i="9"/>
  <c r="O186" i="9"/>
  <c r="O187" i="9"/>
  <c r="O188" i="9"/>
  <c r="O189" i="9"/>
  <c r="O190" i="9"/>
  <c r="O191" i="9"/>
  <c r="O192" i="9"/>
  <c r="O193" i="9"/>
  <c r="O194" i="9"/>
  <c r="O195" i="9"/>
  <c r="O196" i="9"/>
  <c r="O197" i="9"/>
  <c r="O198" i="9"/>
  <c r="O199" i="9"/>
  <c r="O200" i="9"/>
  <c r="O201" i="9"/>
  <c r="O202" i="9"/>
  <c r="O203" i="9"/>
  <c r="O204" i="9"/>
  <c r="O205" i="9"/>
  <c r="O206" i="9"/>
  <c r="O207" i="9"/>
  <c r="O208" i="9"/>
  <c r="O209" i="9"/>
  <c r="O210" i="9"/>
  <c r="O211" i="9"/>
  <c r="O212" i="9"/>
  <c r="O213" i="9"/>
  <c r="O214" i="9"/>
  <c r="O215" i="9"/>
  <c r="O216" i="9"/>
  <c r="O217" i="9"/>
  <c r="O218" i="9"/>
  <c r="O219" i="9"/>
  <c r="O220" i="9"/>
  <c r="O221" i="9"/>
  <c r="O222" i="9"/>
  <c r="O223" i="9"/>
  <c r="O224" i="9"/>
  <c r="O225" i="9"/>
  <c r="O226" i="9"/>
  <c r="O227" i="9"/>
  <c r="O228" i="9"/>
  <c r="O229" i="9"/>
  <c r="O230" i="9"/>
  <c r="O231" i="9"/>
  <c r="O232" i="9"/>
  <c r="O233" i="9"/>
  <c r="O234" i="9"/>
  <c r="O235" i="9"/>
  <c r="O236" i="9"/>
  <c r="O237" i="9"/>
  <c r="O238" i="9"/>
  <c r="O239" i="9"/>
  <c r="O240" i="9"/>
  <c r="O241" i="9"/>
  <c r="O242" i="9"/>
  <c r="O243" i="9"/>
  <c r="O244" i="9"/>
  <c r="O245" i="9"/>
  <c r="O246" i="9"/>
  <c r="O247" i="9"/>
  <c r="O248" i="9"/>
  <c r="O249" i="9"/>
  <c r="O250" i="9"/>
  <c r="O251" i="9"/>
  <c r="O252" i="9"/>
  <c r="O253" i="9"/>
  <c r="O254" i="9"/>
  <c r="O255" i="9"/>
  <c r="O256" i="9"/>
  <c r="O257" i="9"/>
  <c r="O258" i="9"/>
  <c r="O259" i="9"/>
  <c r="O260" i="9"/>
  <c r="O261" i="9"/>
  <c r="O262" i="9"/>
  <c r="O263" i="9"/>
  <c r="O264" i="9"/>
  <c r="O265" i="9"/>
  <c r="O266" i="9"/>
  <c r="O267" i="9"/>
  <c r="O268" i="9"/>
  <c r="O269" i="9"/>
  <c r="O270" i="9"/>
  <c r="O271" i="9"/>
  <c r="O272" i="9"/>
  <c r="O273" i="9"/>
  <c r="O274" i="9"/>
  <c r="O275" i="9"/>
  <c r="O276" i="9"/>
  <c r="O277" i="9"/>
  <c r="O278" i="9"/>
  <c r="O279" i="9"/>
  <c r="O280" i="9"/>
  <c r="O281" i="9"/>
  <c r="O282" i="9"/>
  <c r="O283" i="9"/>
  <c r="O284" i="9"/>
  <c r="O285" i="9"/>
  <c r="O286" i="9"/>
  <c r="O287" i="9"/>
  <c r="O288" i="9"/>
  <c r="O289" i="9"/>
  <c r="O290" i="9"/>
  <c r="O291" i="9"/>
  <c r="O292" i="9"/>
  <c r="O293" i="9"/>
  <c r="O294" i="9"/>
  <c r="O295" i="9"/>
  <c r="O296" i="9"/>
  <c r="O297" i="9"/>
  <c r="O298" i="9"/>
  <c r="O299" i="9"/>
  <c r="O300" i="9"/>
  <c r="O301" i="9"/>
  <c r="O302" i="9"/>
  <c r="O303" i="9"/>
  <c r="O304" i="9"/>
  <c r="O305" i="9"/>
  <c r="O306" i="9"/>
  <c r="O307" i="9"/>
  <c r="O308" i="9"/>
  <c r="O309" i="9"/>
  <c r="O310" i="9"/>
  <c r="O311" i="9"/>
  <c r="O312" i="9"/>
  <c r="O313" i="9"/>
  <c r="O314" i="9"/>
  <c r="O315" i="9"/>
  <c r="O316" i="9"/>
  <c r="O317" i="9"/>
  <c r="O318" i="9"/>
  <c r="O319" i="9"/>
  <c r="O320" i="9"/>
  <c r="O321" i="9"/>
  <c r="O322" i="9"/>
  <c r="O323" i="9"/>
  <c r="O324" i="9"/>
  <c r="O325" i="9"/>
  <c r="O326" i="9"/>
  <c r="O327" i="9"/>
  <c r="O328" i="9"/>
  <c r="O329" i="9"/>
  <c r="O330" i="9"/>
  <c r="O331" i="9"/>
  <c r="O332" i="9"/>
  <c r="O333" i="9"/>
  <c r="O334" i="9"/>
  <c r="O335" i="9"/>
  <c r="O336" i="9"/>
  <c r="O337" i="9"/>
  <c r="O338" i="9"/>
  <c r="O339" i="9"/>
  <c r="O340" i="9"/>
  <c r="O341" i="9"/>
  <c r="O342" i="9"/>
  <c r="O343" i="9"/>
  <c r="O344" i="9"/>
  <c r="O345" i="9"/>
  <c r="O346" i="9"/>
  <c r="O347" i="9"/>
  <c r="O348" i="9"/>
  <c r="O349" i="9"/>
  <c r="O350" i="9"/>
  <c r="O351" i="9"/>
  <c r="O352" i="9"/>
  <c r="O353" i="9"/>
  <c r="O354" i="9"/>
  <c r="O355" i="9"/>
  <c r="O356" i="9"/>
  <c r="O357" i="9"/>
  <c r="O358" i="9"/>
  <c r="O359" i="9"/>
  <c r="O360" i="9"/>
  <c r="O361" i="9"/>
  <c r="O362" i="9"/>
  <c r="O363" i="9"/>
  <c r="O364" i="9"/>
  <c r="O365" i="9"/>
  <c r="O366" i="9"/>
  <c r="O367" i="9"/>
  <c r="O368" i="9"/>
  <c r="O369" i="9"/>
  <c r="O370" i="9"/>
  <c r="O371" i="9"/>
  <c r="O372" i="9"/>
  <c r="O373" i="9"/>
  <c r="O374" i="9"/>
  <c r="O375" i="9"/>
  <c r="O376" i="9"/>
  <c r="O377" i="9"/>
  <c r="O378" i="9"/>
  <c r="O379" i="9"/>
  <c r="O380" i="9"/>
  <c r="O381" i="9"/>
  <c r="O382" i="9"/>
  <c r="O383" i="9"/>
  <c r="O384" i="9"/>
  <c r="O385" i="9"/>
  <c r="O386" i="9"/>
  <c r="O387" i="9"/>
  <c r="O388" i="9"/>
  <c r="O389" i="9"/>
  <c r="O390" i="9"/>
  <c r="O391" i="9"/>
  <c r="O392" i="9"/>
  <c r="O393" i="9"/>
  <c r="O394" i="9"/>
  <c r="O395" i="9"/>
  <c r="O396" i="9"/>
  <c r="O397" i="9"/>
  <c r="O398" i="9"/>
  <c r="O399" i="9"/>
  <c r="O400" i="9"/>
  <c r="O401" i="9"/>
  <c r="O402" i="9"/>
  <c r="O403" i="9"/>
  <c r="O404" i="9"/>
  <c r="O405" i="9"/>
  <c r="O406" i="9"/>
  <c r="O407" i="9"/>
  <c r="O408" i="9"/>
  <c r="O409" i="9"/>
  <c r="O410" i="9"/>
  <c r="O411" i="9"/>
  <c r="O412" i="9"/>
  <c r="O413" i="9"/>
  <c r="O414" i="9"/>
  <c r="O415" i="9"/>
  <c r="O416" i="9"/>
  <c r="O417" i="9"/>
  <c r="O418" i="9"/>
  <c r="O419" i="9"/>
  <c r="O420" i="9"/>
  <c r="O421" i="9"/>
  <c r="O422" i="9"/>
  <c r="O423" i="9"/>
  <c r="O424" i="9"/>
  <c r="O425" i="9"/>
  <c r="O426" i="9"/>
  <c r="O427" i="9"/>
  <c r="O428" i="9"/>
  <c r="O429" i="9"/>
  <c r="O430" i="9"/>
  <c r="O431" i="9"/>
  <c r="O432" i="9"/>
  <c r="O433" i="9"/>
  <c r="O434" i="9"/>
  <c r="O435" i="9"/>
  <c r="O436" i="9"/>
  <c r="O437" i="9"/>
  <c r="O438" i="9"/>
  <c r="O439" i="9"/>
  <c r="O440" i="9"/>
  <c r="O441" i="9"/>
  <c r="O442" i="9"/>
  <c r="O443" i="9"/>
  <c r="O444" i="9"/>
  <c r="O445" i="9"/>
  <c r="O446" i="9"/>
  <c r="O447" i="9"/>
  <c r="O448" i="9"/>
  <c r="O449" i="9"/>
  <c r="O450" i="9"/>
  <c r="O451" i="9"/>
  <c r="O452" i="9"/>
  <c r="O453" i="9"/>
  <c r="O454" i="9"/>
  <c r="O455" i="9"/>
  <c r="O456" i="9"/>
  <c r="O457" i="9"/>
  <c r="O458" i="9"/>
  <c r="O459" i="9"/>
  <c r="O460" i="9"/>
  <c r="O461" i="9"/>
  <c r="O462" i="9"/>
  <c r="O463" i="9"/>
  <c r="O464" i="9"/>
  <c r="O465" i="9"/>
  <c r="O466" i="9"/>
  <c r="O467" i="9"/>
  <c r="O468" i="9"/>
  <c r="O469" i="9"/>
  <c r="O470" i="9"/>
  <c r="O471" i="9"/>
  <c r="O472" i="9"/>
  <c r="O473" i="9"/>
  <c r="O474" i="9"/>
  <c r="O475" i="9"/>
  <c r="O476" i="9"/>
  <c r="O477" i="9"/>
  <c r="O478" i="9"/>
  <c r="O479" i="9"/>
  <c r="O480" i="9"/>
  <c r="O481" i="9"/>
  <c r="O482" i="9"/>
  <c r="O483" i="9"/>
  <c r="O484" i="9"/>
  <c r="O485" i="9"/>
  <c r="O486" i="9"/>
  <c r="O487" i="9"/>
  <c r="O488" i="9"/>
  <c r="O489" i="9"/>
  <c r="O490" i="9"/>
  <c r="O491" i="9"/>
  <c r="O492" i="9"/>
  <c r="O493" i="9"/>
  <c r="O494" i="9"/>
  <c r="O495" i="9"/>
  <c r="O496" i="9"/>
  <c r="O497" i="9"/>
  <c r="O498" i="9"/>
  <c r="O499" i="9"/>
  <c r="O500" i="9"/>
  <c r="O501" i="9"/>
  <c r="O502" i="9"/>
  <c r="O503" i="9"/>
  <c r="O504" i="9"/>
  <c r="O505" i="9"/>
  <c r="O506" i="9"/>
  <c r="O507" i="9"/>
  <c r="O508" i="9"/>
  <c r="O509" i="9"/>
  <c r="O510" i="9"/>
  <c r="O511" i="9"/>
  <c r="O512" i="9"/>
  <c r="O513" i="9"/>
  <c r="O514" i="9"/>
  <c r="O515" i="9"/>
  <c r="O516" i="9"/>
  <c r="N18" i="9"/>
  <c r="N21" i="9"/>
  <c r="N22" i="9"/>
  <c r="N23" i="9"/>
  <c r="N24" i="9"/>
  <c r="N25" i="9"/>
  <c r="N26" i="9"/>
  <c r="N27" i="9"/>
  <c r="N28" i="9"/>
  <c r="N29" i="9"/>
  <c r="N30" i="9"/>
  <c r="N31" i="9"/>
  <c r="N32" i="9"/>
  <c r="N33" i="9"/>
  <c r="N34" i="9"/>
  <c r="N35" i="9"/>
  <c r="N36" i="9"/>
  <c r="N37" i="9"/>
  <c r="N38" i="9"/>
  <c r="N39" i="9"/>
  <c r="N40" i="9"/>
  <c r="N41" i="9"/>
  <c r="N42" i="9"/>
  <c r="N43" i="9"/>
  <c r="N44" i="9"/>
  <c r="N45" i="9"/>
  <c r="N46" i="9"/>
  <c r="N47" i="9"/>
  <c r="N48" i="9"/>
  <c r="N49" i="9"/>
  <c r="N50" i="9"/>
  <c r="N51" i="9"/>
  <c r="N52" i="9"/>
  <c r="N53" i="9"/>
  <c r="N54" i="9"/>
  <c r="N55" i="9"/>
  <c r="N56" i="9"/>
  <c r="N57" i="9"/>
  <c r="N58" i="9"/>
  <c r="N59" i="9"/>
  <c r="N60" i="9"/>
  <c r="N61" i="9"/>
  <c r="N62" i="9"/>
  <c r="N63" i="9"/>
  <c r="N64" i="9"/>
  <c r="N65" i="9"/>
  <c r="N66" i="9"/>
  <c r="N67" i="9"/>
  <c r="N68" i="9"/>
  <c r="N69" i="9"/>
  <c r="N70" i="9"/>
  <c r="N71" i="9"/>
  <c r="N72" i="9"/>
  <c r="N73" i="9"/>
  <c r="N74" i="9"/>
  <c r="N75" i="9"/>
  <c r="N76" i="9"/>
  <c r="N77" i="9"/>
  <c r="N78" i="9"/>
  <c r="N79" i="9"/>
  <c r="N80" i="9"/>
  <c r="N81" i="9"/>
  <c r="N82" i="9"/>
  <c r="N83" i="9"/>
  <c r="N84" i="9"/>
  <c r="N85" i="9"/>
  <c r="N86" i="9"/>
  <c r="N87" i="9"/>
  <c r="N88" i="9"/>
  <c r="N89" i="9"/>
  <c r="N90" i="9"/>
  <c r="N91" i="9"/>
  <c r="N92" i="9"/>
  <c r="N93" i="9"/>
  <c r="N94" i="9"/>
  <c r="N95" i="9"/>
  <c r="N96" i="9"/>
  <c r="N97" i="9"/>
  <c r="N98" i="9"/>
  <c r="N99" i="9"/>
  <c r="N100" i="9"/>
  <c r="N101" i="9"/>
  <c r="N102" i="9"/>
  <c r="N103" i="9"/>
  <c r="N104" i="9"/>
  <c r="N105" i="9"/>
  <c r="N106" i="9"/>
  <c r="N107" i="9"/>
  <c r="N108" i="9"/>
  <c r="N109" i="9"/>
  <c r="N110" i="9"/>
  <c r="N111" i="9"/>
  <c r="N112" i="9"/>
  <c r="N113" i="9"/>
  <c r="N114" i="9"/>
  <c r="N115" i="9"/>
  <c r="N116" i="9"/>
  <c r="N117" i="9"/>
  <c r="N118" i="9"/>
  <c r="N119" i="9"/>
  <c r="N120" i="9"/>
  <c r="N121" i="9"/>
  <c r="N122" i="9"/>
  <c r="N123" i="9"/>
  <c r="N124" i="9"/>
  <c r="N125" i="9"/>
  <c r="N126" i="9"/>
  <c r="N127" i="9"/>
  <c r="N128" i="9"/>
  <c r="N129" i="9"/>
  <c r="N130" i="9"/>
  <c r="N131" i="9"/>
  <c r="N132" i="9"/>
  <c r="N133" i="9"/>
  <c r="N134" i="9"/>
  <c r="N135" i="9"/>
  <c r="N136" i="9"/>
  <c r="N137" i="9"/>
  <c r="N138" i="9"/>
  <c r="N139" i="9"/>
  <c r="N140" i="9"/>
  <c r="N141" i="9"/>
  <c r="N142" i="9"/>
  <c r="N143" i="9"/>
  <c r="N144" i="9"/>
  <c r="N145" i="9"/>
  <c r="N146" i="9"/>
  <c r="N147" i="9"/>
  <c r="N148" i="9"/>
  <c r="N149" i="9"/>
  <c r="N150" i="9"/>
  <c r="N151" i="9"/>
  <c r="N152" i="9"/>
  <c r="N153" i="9"/>
  <c r="N154" i="9"/>
  <c r="N155" i="9"/>
  <c r="N156" i="9"/>
  <c r="N157" i="9"/>
  <c r="N158" i="9"/>
  <c r="N159" i="9"/>
  <c r="N160" i="9"/>
  <c r="N161" i="9"/>
  <c r="N162" i="9"/>
  <c r="N163" i="9"/>
  <c r="N164" i="9"/>
  <c r="N165" i="9"/>
  <c r="N166" i="9"/>
  <c r="N167" i="9"/>
  <c r="N168" i="9"/>
  <c r="N169" i="9"/>
  <c r="N170" i="9"/>
  <c r="N171" i="9"/>
  <c r="N172" i="9"/>
  <c r="N173" i="9"/>
  <c r="N174" i="9"/>
  <c r="N175" i="9"/>
  <c r="N176" i="9"/>
  <c r="N177" i="9"/>
  <c r="N178" i="9"/>
  <c r="N179" i="9"/>
  <c r="N180" i="9"/>
  <c r="N181" i="9"/>
  <c r="N182" i="9"/>
  <c r="N183" i="9"/>
  <c r="N184" i="9"/>
  <c r="N185" i="9"/>
  <c r="N186" i="9"/>
  <c r="N187" i="9"/>
  <c r="N188" i="9"/>
  <c r="N189" i="9"/>
  <c r="N190" i="9"/>
  <c r="N191" i="9"/>
  <c r="N192" i="9"/>
  <c r="N193" i="9"/>
  <c r="N194" i="9"/>
  <c r="N195" i="9"/>
  <c r="N196" i="9"/>
  <c r="N197" i="9"/>
  <c r="N198" i="9"/>
  <c r="N199" i="9"/>
  <c r="N200" i="9"/>
  <c r="N201" i="9"/>
  <c r="N202" i="9"/>
  <c r="N203" i="9"/>
  <c r="N204" i="9"/>
  <c r="N205" i="9"/>
  <c r="N206" i="9"/>
  <c r="N207" i="9"/>
  <c r="N208" i="9"/>
  <c r="N209" i="9"/>
  <c r="N210" i="9"/>
  <c r="N211" i="9"/>
  <c r="N212" i="9"/>
  <c r="N213" i="9"/>
  <c r="N214" i="9"/>
  <c r="N215" i="9"/>
  <c r="N216" i="9"/>
  <c r="N217" i="9"/>
  <c r="N218" i="9"/>
  <c r="N219" i="9"/>
  <c r="N220" i="9"/>
  <c r="N221" i="9"/>
  <c r="N222" i="9"/>
  <c r="N223" i="9"/>
  <c r="N224" i="9"/>
  <c r="N225" i="9"/>
  <c r="N226" i="9"/>
  <c r="N227" i="9"/>
  <c r="N228" i="9"/>
  <c r="N229" i="9"/>
  <c r="N230" i="9"/>
  <c r="N231" i="9"/>
  <c r="N232" i="9"/>
  <c r="N233" i="9"/>
  <c r="N234" i="9"/>
  <c r="N235" i="9"/>
  <c r="N236" i="9"/>
  <c r="N237" i="9"/>
  <c r="N238" i="9"/>
  <c r="N239" i="9"/>
  <c r="N240" i="9"/>
  <c r="N241" i="9"/>
  <c r="N242" i="9"/>
  <c r="N243" i="9"/>
  <c r="N244" i="9"/>
  <c r="N245" i="9"/>
  <c r="N246" i="9"/>
  <c r="N247" i="9"/>
  <c r="N248" i="9"/>
  <c r="N249" i="9"/>
  <c r="N250" i="9"/>
  <c r="N251" i="9"/>
  <c r="N252" i="9"/>
  <c r="N253" i="9"/>
  <c r="N254" i="9"/>
  <c r="N255" i="9"/>
  <c r="N256" i="9"/>
  <c r="N257" i="9"/>
  <c r="N258" i="9"/>
  <c r="N259" i="9"/>
  <c r="N260" i="9"/>
  <c r="N261" i="9"/>
  <c r="N262" i="9"/>
  <c r="N263" i="9"/>
  <c r="N264" i="9"/>
  <c r="N265" i="9"/>
  <c r="N266" i="9"/>
  <c r="N267" i="9"/>
  <c r="N268" i="9"/>
  <c r="N269" i="9"/>
  <c r="N270" i="9"/>
  <c r="N271" i="9"/>
  <c r="N272" i="9"/>
  <c r="N273" i="9"/>
  <c r="N274" i="9"/>
  <c r="N275" i="9"/>
  <c r="N276" i="9"/>
  <c r="N277" i="9"/>
  <c r="N278" i="9"/>
  <c r="N279" i="9"/>
  <c r="N280" i="9"/>
  <c r="N281" i="9"/>
  <c r="N282" i="9"/>
  <c r="N283" i="9"/>
  <c r="N284" i="9"/>
  <c r="N285" i="9"/>
  <c r="N286" i="9"/>
  <c r="N287" i="9"/>
  <c r="N288" i="9"/>
  <c r="N289" i="9"/>
  <c r="N290" i="9"/>
  <c r="N291" i="9"/>
  <c r="N292" i="9"/>
  <c r="N293" i="9"/>
  <c r="N294" i="9"/>
  <c r="N295" i="9"/>
  <c r="N296" i="9"/>
  <c r="N297" i="9"/>
  <c r="N298" i="9"/>
  <c r="N299" i="9"/>
  <c r="N300" i="9"/>
  <c r="N301" i="9"/>
  <c r="N302" i="9"/>
  <c r="N303" i="9"/>
  <c r="N304" i="9"/>
  <c r="N305" i="9"/>
  <c r="N306" i="9"/>
  <c r="N307" i="9"/>
  <c r="N308" i="9"/>
  <c r="N309" i="9"/>
  <c r="N310" i="9"/>
  <c r="N311" i="9"/>
  <c r="N312" i="9"/>
  <c r="N313" i="9"/>
  <c r="N314" i="9"/>
  <c r="N315" i="9"/>
  <c r="N316" i="9"/>
  <c r="N317" i="9"/>
  <c r="N318" i="9"/>
  <c r="N319" i="9"/>
  <c r="N320" i="9"/>
  <c r="N321" i="9"/>
  <c r="N322" i="9"/>
  <c r="N323" i="9"/>
  <c r="N324" i="9"/>
  <c r="N325" i="9"/>
  <c r="N326" i="9"/>
  <c r="N327" i="9"/>
  <c r="N328" i="9"/>
  <c r="N329" i="9"/>
  <c r="N330" i="9"/>
  <c r="N331" i="9"/>
  <c r="N332" i="9"/>
  <c r="N333" i="9"/>
  <c r="N334" i="9"/>
  <c r="N335" i="9"/>
  <c r="N336" i="9"/>
  <c r="N337" i="9"/>
  <c r="N338" i="9"/>
  <c r="N339" i="9"/>
  <c r="N340" i="9"/>
  <c r="N341" i="9"/>
  <c r="N342" i="9"/>
  <c r="N343" i="9"/>
  <c r="N344" i="9"/>
  <c r="N345" i="9"/>
  <c r="N346" i="9"/>
  <c r="N347" i="9"/>
  <c r="N348" i="9"/>
  <c r="N349" i="9"/>
  <c r="N350" i="9"/>
  <c r="N351" i="9"/>
  <c r="N352" i="9"/>
  <c r="N353" i="9"/>
  <c r="N354" i="9"/>
  <c r="N355" i="9"/>
  <c r="N356" i="9"/>
  <c r="N357" i="9"/>
  <c r="N358" i="9"/>
  <c r="N359" i="9"/>
  <c r="N360" i="9"/>
  <c r="N361" i="9"/>
  <c r="N362" i="9"/>
  <c r="N363" i="9"/>
  <c r="N364" i="9"/>
  <c r="N365" i="9"/>
  <c r="N366" i="9"/>
  <c r="N367" i="9"/>
  <c r="N368" i="9"/>
  <c r="N369" i="9"/>
  <c r="N370" i="9"/>
  <c r="N371" i="9"/>
  <c r="N372" i="9"/>
  <c r="N373" i="9"/>
  <c r="N374" i="9"/>
  <c r="N375" i="9"/>
  <c r="N376" i="9"/>
  <c r="N377" i="9"/>
  <c r="N378" i="9"/>
  <c r="N379" i="9"/>
  <c r="N380" i="9"/>
  <c r="N381" i="9"/>
  <c r="N382" i="9"/>
  <c r="N383" i="9"/>
  <c r="N384" i="9"/>
  <c r="N385" i="9"/>
  <c r="N386" i="9"/>
  <c r="N387" i="9"/>
  <c r="N388" i="9"/>
  <c r="N389" i="9"/>
  <c r="N390" i="9"/>
  <c r="N391" i="9"/>
  <c r="N392" i="9"/>
  <c r="N393" i="9"/>
  <c r="N394" i="9"/>
  <c r="N395" i="9"/>
  <c r="N396" i="9"/>
  <c r="N397" i="9"/>
  <c r="N398" i="9"/>
  <c r="N399" i="9"/>
  <c r="N400" i="9"/>
  <c r="N401" i="9"/>
  <c r="N402" i="9"/>
  <c r="N403" i="9"/>
  <c r="N404" i="9"/>
  <c r="N405" i="9"/>
  <c r="N406" i="9"/>
  <c r="N407" i="9"/>
  <c r="N408" i="9"/>
  <c r="N409" i="9"/>
  <c r="N410" i="9"/>
  <c r="N411" i="9"/>
  <c r="N412" i="9"/>
  <c r="N413" i="9"/>
  <c r="N414" i="9"/>
  <c r="N415" i="9"/>
  <c r="N416" i="9"/>
  <c r="N417" i="9"/>
  <c r="N418" i="9"/>
  <c r="N419" i="9"/>
  <c r="N420" i="9"/>
  <c r="N421" i="9"/>
  <c r="N422" i="9"/>
  <c r="N423" i="9"/>
  <c r="N424" i="9"/>
  <c r="N425" i="9"/>
  <c r="N426" i="9"/>
  <c r="N427" i="9"/>
  <c r="N428" i="9"/>
  <c r="N429" i="9"/>
  <c r="N430" i="9"/>
  <c r="N431" i="9"/>
  <c r="N432" i="9"/>
  <c r="N433" i="9"/>
  <c r="N434" i="9"/>
  <c r="N435" i="9"/>
  <c r="N436" i="9"/>
  <c r="N437" i="9"/>
  <c r="N438" i="9"/>
  <c r="N439" i="9"/>
  <c r="N440" i="9"/>
  <c r="N441" i="9"/>
  <c r="N442" i="9"/>
  <c r="N443" i="9"/>
  <c r="N444" i="9"/>
  <c r="N445" i="9"/>
  <c r="N446" i="9"/>
  <c r="N447" i="9"/>
  <c r="N448" i="9"/>
  <c r="N449" i="9"/>
  <c r="N450" i="9"/>
  <c r="N451" i="9"/>
  <c r="N452" i="9"/>
  <c r="N453" i="9"/>
  <c r="N454" i="9"/>
  <c r="N455" i="9"/>
  <c r="N456" i="9"/>
  <c r="N457" i="9"/>
  <c r="N458" i="9"/>
  <c r="N459" i="9"/>
  <c r="N460" i="9"/>
  <c r="N461" i="9"/>
  <c r="N462" i="9"/>
  <c r="N463" i="9"/>
  <c r="N464" i="9"/>
  <c r="N465" i="9"/>
  <c r="N466" i="9"/>
  <c r="N467" i="9"/>
  <c r="N468" i="9"/>
  <c r="N469" i="9"/>
  <c r="N470" i="9"/>
  <c r="N471" i="9"/>
  <c r="N472" i="9"/>
  <c r="N473" i="9"/>
  <c r="N474" i="9"/>
  <c r="N475" i="9"/>
  <c r="N476" i="9"/>
  <c r="N477" i="9"/>
  <c r="N478" i="9"/>
  <c r="N479" i="9"/>
  <c r="N480" i="9"/>
  <c r="N481" i="9"/>
  <c r="N482" i="9"/>
  <c r="N483" i="9"/>
  <c r="N484" i="9"/>
  <c r="N485" i="9"/>
  <c r="N486" i="9"/>
  <c r="N487" i="9"/>
  <c r="N488" i="9"/>
  <c r="N489" i="9"/>
  <c r="N490" i="9"/>
  <c r="N491" i="9"/>
  <c r="N492" i="9"/>
  <c r="N493" i="9"/>
  <c r="N494" i="9"/>
  <c r="N495" i="9"/>
  <c r="N496" i="9"/>
  <c r="N497" i="9"/>
  <c r="N498" i="9"/>
  <c r="N499" i="9"/>
  <c r="N500" i="9"/>
  <c r="N501" i="9"/>
  <c r="N502" i="9"/>
  <c r="N503" i="9"/>
  <c r="N504" i="9"/>
  <c r="N505" i="9"/>
  <c r="N506" i="9"/>
  <c r="N507" i="9"/>
  <c r="N508" i="9"/>
  <c r="N509" i="9"/>
  <c r="N510" i="9"/>
  <c r="N511" i="9"/>
  <c r="N512" i="9"/>
  <c r="N513" i="9"/>
  <c r="N514" i="9"/>
  <c r="N515" i="9"/>
  <c r="N516" i="9"/>
  <c r="U26" i="9" l="1"/>
  <c r="U24" i="9"/>
  <c r="R490" i="9"/>
  <c r="U490" i="9" s="1"/>
  <c r="R466" i="9"/>
  <c r="U466" i="9" s="1"/>
  <c r="R442" i="9"/>
  <c r="U442" i="9" s="1"/>
  <c r="R418" i="9"/>
  <c r="U418" i="9" s="1"/>
  <c r="U394" i="9"/>
  <c r="R394" i="9"/>
  <c r="R370" i="9"/>
  <c r="U370" i="9" s="1"/>
  <c r="R346" i="9"/>
  <c r="U346" i="9" s="1"/>
  <c r="R322" i="9"/>
  <c r="U322" i="9" s="1"/>
  <c r="U298" i="9"/>
  <c r="R298" i="9"/>
  <c r="R274" i="9"/>
  <c r="U274" i="9" s="1"/>
  <c r="R242" i="9"/>
  <c r="U242" i="9" s="1"/>
  <c r="R230" i="9"/>
  <c r="U230" i="9" s="1"/>
  <c r="R206" i="9"/>
  <c r="U206" i="9" s="1"/>
  <c r="R194" i="9"/>
  <c r="U194" i="9" s="1"/>
  <c r="U182" i="9"/>
  <c r="R182" i="9"/>
  <c r="R170" i="9"/>
  <c r="U170" i="9" s="1"/>
  <c r="R158" i="9"/>
  <c r="U158" i="9" s="1"/>
  <c r="R146" i="9"/>
  <c r="U146" i="9" s="1"/>
  <c r="U134" i="9"/>
  <c r="R134" i="9"/>
  <c r="R122" i="9"/>
  <c r="U122" i="9" s="1"/>
  <c r="R110" i="9"/>
  <c r="U110" i="9" s="1"/>
  <c r="R98" i="9"/>
  <c r="U98" i="9" s="1"/>
  <c r="U82" i="9"/>
  <c r="R82" i="9"/>
  <c r="R262" i="9"/>
  <c r="U262" i="9" s="1"/>
  <c r="R509" i="9"/>
  <c r="U509" i="9" s="1"/>
  <c r="R497" i="9"/>
  <c r="U497" i="9" s="1"/>
  <c r="R469" i="9"/>
  <c r="U469" i="9" s="1"/>
  <c r="R461" i="9"/>
  <c r="U461" i="9" s="1"/>
  <c r="R449" i="9"/>
  <c r="U449" i="9" s="1"/>
  <c r="R425" i="9"/>
  <c r="U425" i="9" s="1"/>
  <c r="R413" i="9"/>
  <c r="U413" i="9" s="1"/>
  <c r="R389" i="9"/>
  <c r="U389" i="9" s="1"/>
  <c r="R365" i="9"/>
  <c r="U365" i="9" s="1"/>
  <c r="R285" i="9"/>
  <c r="U285" i="9" s="1"/>
  <c r="R249" i="9"/>
  <c r="U249" i="9" s="1"/>
  <c r="R237" i="9"/>
  <c r="U237" i="9" s="1"/>
  <c r="R225" i="9"/>
  <c r="U225" i="9" s="1"/>
  <c r="U109" i="9"/>
  <c r="R81" i="9"/>
  <c r="U81" i="9" s="1"/>
  <c r="R334" i="9"/>
  <c r="U334" i="9" s="1"/>
  <c r="R197" i="9"/>
  <c r="U197" i="9" s="1"/>
  <c r="R310" i="9"/>
  <c r="U310" i="9" s="1"/>
  <c r="R406" i="9"/>
  <c r="U406" i="9" s="1"/>
  <c r="R502" i="9"/>
  <c r="U502" i="9" s="1"/>
  <c r="R514" i="9"/>
  <c r="U514" i="9" s="1"/>
  <c r="R506" i="9"/>
  <c r="U506" i="9" s="1"/>
  <c r="R498" i="9"/>
  <c r="U498" i="9" s="1"/>
  <c r="U494" i="9"/>
  <c r="R482" i="9"/>
  <c r="U482" i="9" s="1"/>
  <c r="U474" i="9"/>
  <c r="R474" i="9"/>
  <c r="U470" i="9"/>
  <c r="U462" i="9"/>
  <c r="U458" i="9"/>
  <c r="R458" i="9"/>
  <c r="R450" i="9"/>
  <c r="U450" i="9" s="1"/>
  <c r="U438" i="9"/>
  <c r="R434" i="9"/>
  <c r="U434" i="9" s="1"/>
  <c r="R426" i="9"/>
  <c r="U426" i="9" s="1"/>
  <c r="R410" i="9"/>
  <c r="U410" i="9" s="1"/>
  <c r="R402" i="9"/>
  <c r="U402" i="9" s="1"/>
  <c r="U398" i="9"/>
  <c r="R386" i="9"/>
  <c r="U386" i="9" s="1"/>
  <c r="U378" i="9"/>
  <c r="R378" i="9"/>
  <c r="U374" i="9"/>
  <c r="U362" i="9"/>
  <c r="R362" i="9"/>
  <c r="R354" i="9"/>
  <c r="U354" i="9" s="1"/>
  <c r="U342" i="9"/>
  <c r="R338" i="9"/>
  <c r="U338" i="9" s="1"/>
  <c r="U330" i="9"/>
  <c r="R330" i="9"/>
  <c r="U314" i="9"/>
  <c r="R314" i="9"/>
  <c r="R306" i="9"/>
  <c r="U306" i="9" s="1"/>
  <c r="R290" i="9"/>
  <c r="U290" i="9" s="1"/>
  <c r="R282" i="9"/>
  <c r="U282" i="9" s="1"/>
  <c r="U278" i="9"/>
  <c r="U266" i="9"/>
  <c r="R266" i="9"/>
  <c r="R258" i="9"/>
  <c r="U258" i="9" s="1"/>
  <c r="R250" i="9"/>
  <c r="U250" i="9" s="1"/>
  <c r="U246" i="9"/>
  <c r="R238" i="9"/>
  <c r="U238" i="9" s="1"/>
  <c r="R226" i="9"/>
  <c r="U226" i="9" s="1"/>
  <c r="U222" i="9"/>
  <c r="R222" i="9"/>
  <c r="R214" i="9"/>
  <c r="U214" i="9" s="1"/>
  <c r="R210" i="9"/>
  <c r="U210" i="9" s="1"/>
  <c r="R198" i="9"/>
  <c r="U198" i="9" s="1"/>
  <c r="R190" i="9"/>
  <c r="U190" i="9" s="1"/>
  <c r="U178" i="9"/>
  <c r="R178" i="9"/>
  <c r="R174" i="9"/>
  <c r="U174" i="9" s="1"/>
  <c r="R166" i="9"/>
  <c r="U166" i="9" s="1"/>
  <c r="R162" i="9"/>
  <c r="U162" i="9" s="1"/>
  <c r="U154" i="9"/>
  <c r="R154" i="9"/>
  <c r="R150" i="9"/>
  <c r="U150" i="9" s="1"/>
  <c r="R142" i="9"/>
  <c r="U142" i="9" s="1"/>
  <c r="R138" i="9"/>
  <c r="U138" i="9" s="1"/>
  <c r="U130" i="9"/>
  <c r="R130" i="9"/>
  <c r="R126" i="9"/>
  <c r="U126" i="9" s="1"/>
  <c r="R118" i="9"/>
  <c r="U118" i="9" s="1"/>
  <c r="R114" i="9"/>
  <c r="U114" i="9" s="1"/>
  <c r="U106" i="9"/>
  <c r="R106" i="9"/>
  <c r="R102" i="9"/>
  <c r="U102" i="9" s="1"/>
  <c r="R94" i="9"/>
  <c r="U94" i="9" s="1"/>
  <c r="R90" i="9"/>
  <c r="U90" i="9" s="1"/>
  <c r="U86" i="9"/>
  <c r="R86" i="9"/>
  <c r="R78" i="9"/>
  <c r="U78" i="9" s="1"/>
  <c r="R74" i="9"/>
  <c r="U74" i="9" s="1"/>
  <c r="R294" i="9"/>
  <c r="U294" i="9" s="1"/>
  <c r="R326" i="9"/>
  <c r="U326" i="9" s="1"/>
  <c r="R358" i="9"/>
  <c r="U358" i="9" s="1"/>
  <c r="R390" i="9"/>
  <c r="U390" i="9" s="1"/>
  <c r="R422" i="9"/>
  <c r="U422" i="9" s="1"/>
  <c r="R454" i="9"/>
  <c r="U454" i="9" s="1"/>
  <c r="R486" i="9"/>
  <c r="U486" i="9" s="1"/>
  <c r="R513" i="9"/>
  <c r="U513" i="9" s="1"/>
  <c r="R501" i="9"/>
  <c r="U501" i="9" s="1"/>
  <c r="R493" i="9"/>
  <c r="U493" i="9" s="1"/>
  <c r="R489" i="9"/>
  <c r="U489" i="9" s="1"/>
  <c r="R477" i="9"/>
  <c r="U477" i="9" s="1"/>
  <c r="R473" i="9"/>
  <c r="U473" i="9" s="1"/>
  <c r="R453" i="9"/>
  <c r="U453" i="9" s="1"/>
  <c r="R445" i="9"/>
  <c r="U445" i="9" s="1"/>
  <c r="R433" i="9"/>
  <c r="U433" i="9" s="1"/>
  <c r="R429" i="9"/>
  <c r="U429" i="9" s="1"/>
  <c r="R409" i="9"/>
  <c r="U409" i="9" s="1"/>
  <c r="R405" i="9"/>
  <c r="U405" i="9" s="1"/>
  <c r="R397" i="9"/>
  <c r="U397" i="9" s="1"/>
  <c r="R385" i="9"/>
  <c r="U385" i="9" s="1"/>
  <c r="R381" i="9"/>
  <c r="U381" i="9" s="1"/>
  <c r="R369" i="9"/>
  <c r="U369" i="9" s="1"/>
  <c r="R353" i="9"/>
  <c r="U353" i="9" s="1"/>
  <c r="R341" i="9"/>
  <c r="U341" i="9" s="1"/>
  <c r="R329" i="9"/>
  <c r="U329" i="9" s="1"/>
  <c r="R325" i="9"/>
  <c r="U325" i="9" s="1"/>
  <c r="R305" i="9"/>
  <c r="U305" i="9" s="1"/>
  <c r="R301" i="9"/>
  <c r="U301" i="9" s="1"/>
  <c r="R289" i="9"/>
  <c r="U289" i="9" s="1"/>
  <c r="R281" i="9"/>
  <c r="U281" i="9" s="1"/>
  <c r="R277" i="9"/>
  <c r="U277" i="9" s="1"/>
  <c r="R265" i="9"/>
  <c r="U265" i="9" s="1"/>
  <c r="R261" i="9"/>
  <c r="U261" i="9" s="1"/>
  <c r="R241" i="9"/>
  <c r="U241" i="9" s="1"/>
  <c r="R221" i="9"/>
  <c r="U221" i="9" s="1"/>
  <c r="U213" i="9"/>
  <c r="U201" i="9"/>
  <c r="R201" i="9"/>
  <c r="R189" i="9"/>
  <c r="U189" i="9" s="1"/>
  <c r="R177" i="9"/>
  <c r="U177" i="9" s="1"/>
  <c r="R173" i="9"/>
  <c r="U173" i="9" s="1"/>
  <c r="U161" i="9"/>
  <c r="R161" i="9"/>
  <c r="R153" i="9"/>
  <c r="U153" i="9" s="1"/>
  <c r="R149" i="9"/>
  <c r="U149" i="9" s="1"/>
  <c r="U137" i="9"/>
  <c r="U105" i="9"/>
  <c r="R73" i="9"/>
  <c r="U73" i="9" s="1"/>
  <c r="R97" i="9"/>
  <c r="U97" i="9" s="1"/>
  <c r="R113" i="9"/>
  <c r="U113" i="9" s="1"/>
  <c r="R121" i="9"/>
  <c r="U121" i="9" s="1"/>
  <c r="R270" i="9"/>
  <c r="U270" i="9" s="1"/>
  <c r="R302" i="9"/>
  <c r="U302" i="9" s="1"/>
  <c r="R366" i="9"/>
  <c r="U366" i="9" s="1"/>
  <c r="R398" i="9"/>
  <c r="R430" i="9"/>
  <c r="U430" i="9" s="1"/>
  <c r="R494" i="9"/>
  <c r="R77" i="9"/>
  <c r="U77" i="9" s="1"/>
  <c r="R109" i="9"/>
  <c r="R125" i="9"/>
  <c r="U125" i="9" s="1"/>
  <c r="R133" i="9"/>
  <c r="U133" i="9" s="1"/>
  <c r="R186" i="9"/>
  <c r="U186" i="9" s="1"/>
  <c r="R202" i="9"/>
  <c r="U202" i="9" s="1"/>
  <c r="R218" i="9"/>
  <c r="U218" i="9" s="1"/>
  <c r="R234" i="9"/>
  <c r="U234" i="9" s="1"/>
  <c r="R254" i="9"/>
  <c r="U254" i="9" s="1"/>
  <c r="R286" i="9"/>
  <c r="U286" i="9" s="1"/>
  <c r="R318" i="9"/>
  <c r="U318" i="9" s="1"/>
  <c r="R350" i="9"/>
  <c r="U350" i="9" s="1"/>
  <c r="R382" i="9"/>
  <c r="U382" i="9" s="1"/>
  <c r="R414" i="9"/>
  <c r="U414" i="9" s="1"/>
  <c r="R446" i="9"/>
  <c r="U446" i="9" s="1"/>
  <c r="R478" i="9"/>
  <c r="U478" i="9" s="1"/>
  <c r="R510" i="9"/>
  <c r="U510" i="9" s="1"/>
  <c r="R57" i="9"/>
  <c r="U57" i="9" s="1"/>
  <c r="R61" i="9"/>
  <c r="U61" i="9" s="1"/>
  <c r="U23" i="9"/>
  <c r="R30" i="9"/>
  <c r="U30" i="9" s="1"/>
  <c r="R34" i="9"/>
  <c r="U34" i="9" s="1"/>
  <c r="R38" i="9"/>
  <c r="U38" i="9" s="1"/>
  <c r="R42" i="9"/>
  <c r="U42" i="9" s="1"/>
  <c r="R46" i="9"/>
  <c r="U46" i="9" s="1"/>
  <c r="R50" i="9"/>
  <c r="U50" i="9" s="1"/>
  <c r="R54" i="9"/>
  <c r="U54" i="9" s="1"/>
  <c r="R58" i="9"/>
  <c r="U58" i="9" s="1"/>
  <c r="R62" i="9"/>
  <c r="U62" i="9" s="1"/>
  <c r="R66" i="9"/>
  <c r="U66" i="9" s="1"/>
  <c r="R70" i="9"/>
  <c r="U70" i="9" s="1"/>
  <c r="Q20" i="9"/>
  <c r="R20" i="9" s="1"/>
  <c r="Q18" i="9"/>
  <c r="R18" i="9" s="1"/>
  <c r="Q22" i="9"/>
  <c r="R22" i="9" s="1"/>
  <c r="Q21" i="9"/>
  <c r="R21" i="9" s="1"/>
  <c r="Q19" i="9"/>
  <c r="R19" i="9" s="1"/>
  <c r="U19" i="9" s="1"/>
  <c r="I11" i="3"/>
  <c r="L21" i="3" l="1"/>
  <c r="L19" i="3"/>
  <c r="I8" i="3"/>
  <c r="I8" i="9"/>
  <c r="I10" i="9"/>
  <c r="I12" i="9"/>
  <c r="H26" i="3"/>
  <c r="H25" i="3"/>
  <c r="H24" i="3"/>
  <c r="H23" i="3"/>
  <c r="H22" i="3"/>
  <c r="H21" i="3"/>
  <c r="T18" i="9"/>
  <c r="F29" i="1"/>
  <c r="AB29" i="1" s="1"/>
  <c r="K8" i="10"/>
  <c r="AB38" i="1"/>
  <c r="N26" i="3" s="1"/>
  <c r="AB37" i="1"/>
  <c r="N25" i="3" s="1"/>
  <c r="K38" i="1"/>
  <c r="K37" i="1"/>
  <c r="K36" i="1"/>
  <c r="K35" i="1"/>
  <c r="K34" i="1"/>
  <c r="K33" i="1"/>
  <c r="K32" i="1"/>
  <c r="K31" i="1"/>
  <c r="K30" i="1"/>
  <c r="F26" i="3"/>
  <c r="F25" i="3"/>
  <c r="R25" i="3" s="1"/>
  <c r="F24" i="3"/>
  <c r="AB36" i="1"/>
  <c r="N24" i="3" s="1"/>
  <c r="F23" i="3"/>
  <c r="Z23" i="3" s="1"/>
  <c r="AB35" i="1"/>
  <c r="N23" i="3" s="1"/>
  <c r="AX23" i="3" s="1"/>
  <c r="AB34" i="1"/>
  <c r="N22" i="3" s="1"/>
  <c r="F21" i="3"/>
  <c r="AB30" i="1"/>
  <c r="K29" i="1"/>
  <c r="T57" i="9"/>
  <c r="L17" i="3"/>
  <c r="L20" i="3"/>
  <c r="AV40" i="2"/>
  <c r="K10" i="10"/>
  <c r="K12" i="10"/>
  <c r="H19" i="3"/>
  <c r="AR51" i="2"/>
  <c r="AR50" i="2"/>
  <c r="U20" i="9" s="1"/>
  <c r="AS51" i="2"/>
  <c r="AS50" i="2"/>
  <c r="T27" i="9"/>
  <c r="U27" i="9" s="1"/>
  <c r="T28" i="9"/>
  <c r="U28" i="9" s="1"/>
  <c r="T29" i="9"/>
  <c r="U29" i="9" s="1"/>
  <c r="T30" i="9"/>
  <c r="T31" i="9"/>
  <c r="T32" i="9"/>
  <c r="T33" i="9"/>
  <c r="T34" i="9"/>
  <c r="T35" i="9"/>
  <c r="T36" i="9"/>
  <c r="T37" i="9"/>
  <c r="T38" i="9"/>
  <c r="T39" i="9"/>
  <c r="T40" i="9"/>
  <c r="T41" i="9"/>
  <c r="T42" i="9"/>
  <c r="T43" i="9"/>
  <c r="T44" i="9"/>
  <c r="T45" i="9"/>
  <c r="T46" i="9"/>
  <c r="T47" i="9"/>
  <c r="T48" i="9"/>
  <c r="T49" i="9"/>
  <c r="T50" i="9"/>
  <c r="T51" i="9"/>
  <c r="T52" i="9"/>
  <c r="T53" i="9"/>
  <c r="T54" i="9"/>
  <c r="T55" i="9"/>
  <c r="T56" i="9"/>
  <c r="T58" i="9"/>
  <c r="T59" i="9"/>
  <c r="T60" i="9"/>
  <c r="T61" i="9"/>
  <c r="T62" i="9"/>
  <c r="T63" i="9"/>
  <c r="T64" i="9"/>
  <c r="T65" i="9"/>
  <c r="T66" i="9"/>
  <c r="T67" i="9"/>
  <c r="T68" i="9"/>
  <c r="T69" i="9"/>
  <c r="T70" i="9"/>
  <c r="T71" i="9"/>
  <c r="T72" i="9"/>
  <c r="T73" i="9"/>
  <c r="T74" i="9"/>
  <c r="T75" i="9"/>
  <c r="T76" i="9"/>
  <c r="T77" i="9"/>
  <c r="T78" i="9"/>
  <c r="T79" i="9"/>
  <c r="T80" i="9"/>
  <c r="T81" i="9"/>
  <c r="T82" i="9"/>
  <c r="T83" i="9"/>
  <c r="T84" i="9"/>
  <c r="T85" i="9"/>
  <c r="T86" i="9"/>
  <c r="T87" i="9"/>
  <c r="T88" i="9"/>
  <c r="T89" i="9"/>
  <c r="T90" i="9"/>
  <c r="T91" i="9"/>
  <c r="T92" i="9"/>
  <c r="T93" i="9"/>
  <c r="T94" i="9"/>
  <c r="T95" i="9"/>
  <c r="T96" i="9"/>
  <c r="T97" i="9"/>
  <c r="T98" i="9"/>
  <c r="T99" i="9"/>
  <c r="T100" i="9"/>
  <c r="T101" i="9"/>
  <c r="T102" i="9"/>
  <c r="T103" i="9"/>
  <c r="T104" i="9"/>
  <c r="T105" i="9"/>
  <c r="T106" i="9"/>
  <c r="T107" i="9"/>
  <c r="T108" i="9"/>
  <c r="T109" i="9"/>
  <c r="T110" i="9"/>
  <c r="T111" i="9"/>
  <c r="T112" i="9"/>
  <c r="T113" i="9"/>
  <c r="T114" i="9"/>
  <c r="T115" i="9"/>
  <c r="T116" i="9"/>
  <c r="T117" i="9"/>
  <c r="T118" i="9"/>
  <c r="T119" i="9"/>
  <c r="T120" i="9"/>
  <c r="T121" i="9"/>
  <c r="T122" i="9"/>
  <c r="T123" i="9"/>
  <c r="T124" i="9"/>
  <c r="T125" i="9"/>
  <c r="T126" i="9"/>
  <c r="T127" i="9"/>
  <c r="T128" i="9"/>
  <c r="T129" i="9"/>
  <c r="T130" i="9"/>
  <c r="T131" i="9"/>
  <c r="T132" i="9"/>
  <c r="T133" i="9"/>
  <c r="T134" i="9"/>
  <c r="T135" i="9"/>
  <c r="T136" i="9"/>
  <c r="T137" i="9"/>
  <c r="T138" i="9"/>
  <c r="T139" i="9"/>
  <c r="T140" i="9"/>
  <c r="T141" i="9"/>
  <c r="T142" i="9"/>
  <c r="T143" i="9"/>
  <c r="T144" i="9"/>
  <c r="T145" i="9"/>
  <c r="T146" i="9"/>
  <c r="T147" i="9"/>
  <c r="T148" i="9"/>
  <c r="T149" i="9"/>
  <c r="T150" i="9"/>
  <c r="T151" i="9"/>
  <c r="T152" i="9"/>
  <c r="T153" i="9"/>
  <c r="T154" i="9"/>
  <c r="T155" i="9"/>
  <c r="T156" i="9"/>
  <c r="T157" i="9"/>
  <c r="T158" i="9"/>
  <c r="T159" i="9"/>
  <c r="T160" i="9"/>
  <c r="T161" i="9"/>
  <c r="T162" i="9"/>
  <c r="T163" i="9"/>
  <c r="T164" i="9"/>
  <c r="T165" i="9"/>
  <c r="T166" i="9"/>
  <c r="T167" i="9"/>
  <c r="T168" i="9"/>
  <c r="T169" i="9"/>
  <c r="T170" i="9"/>
  <c r="T171" i="9"/>
  <c r="T172" i="9"/>
  <c r="T173" i="9"/>
  <c r="T174" i="9"/>
  <c r="T175" i="9"/>
  <c r="T176" i="9"/>
  <c r="T177" i="9"/>
  <c r="T178" i="9"/>
  <c r="T179" i="9"/>
  <c r="T180" i="9"/>
  <c r="T181" i="9"/>
  <c r="T182" i="9"/>
  <c r="T183" i="9"/>
  <c r="T184" i="9"/>
  <c r="T185" i="9"/>
  <c r="T186" i="9"/>
  <c r="T187" i="9"/>
  <c r="T188" i="9"/>
  <c r="T189" i="9"/>
  <c r="T190" i="9"/>
  <c r="T191" i="9"/>
  <c r="T192" i="9"/>
  <c r="T193" i="9"/>
  <c r="T194" i="9"/>
  <c r="T195" i="9"/>
  <c r="T196" i="9"/>
  <c r="T197" i="9"/>
  <c r="T198" i="9"/>
  <c r="T199" i="9"/>
  <c r="T200" i="9"/>
  <c r="T201" i="9"/>
  <c r="T202" i="9"/>
  <c r="T203" i="9"/>
  <c r="T204" i="9"/>
  <c r="T205" i="9"/>
  <c r="T206" i="9"/>
  <c r="T207" i="9"/>
  <c r="T208" i="9"/>
  <c r="T209" i="9"/>
  <c r="T210" i="9"/>
  <c r="T211" i="9"/>
  <c r="T212" i="9"/>
  <c r="T213" i="9"/>
  <c r="T214" i="9"/>
  <c r="T215" i="9"/>
  <c r="T216" i="9"/>
  <c r="T217" i="9"/>
  <c r="T218" i="9"/>
  <c r="T219" i="9"/>
  <c r="T220" i="9"/>
  <c r="T221" i="9"/>
  <c r="T222" i="9"/>
  <c r="T223" i="9"/>
  <c r="T224" i="9"/>
  <c r="T225" i="9"/>
  <c r="T226" i="9"/>
  <c r="T227" i="9"/>
  <c r="T228" i="9"/>
  <c r="T229" i="9"/>
  <c r="T230" i="9"/>
  <c r="T231" i="9"/>
  <c r="T232" i="9"/>
  <c r="T233" i="9"/>
  <c r="T234" i="9"/>
  <c r="T235" i="9"/>
  <c r="T236" i="9"/>
  <c r="T237" i="9"/>
  <c r="T238" i="9"/>
  <c r="T239" i="9"/>
  <c r="T240" i="9"/>
  <c r="T241" i="9"/>
  <c r="T242" i="9"/>
  <c r="T243" i="9"/>
  <c r="T244" i="9"/>
  <c r="T245" i="9"/>
  <c r="T246" i="9"/>
  <c r="T247" i="9"/>
  <c r="T248" i="9"/>
  <c r="T249" i="9"/>
  <c r="T250" i="9"/>
  <c r="T251" i="9"/>
  <c r="T252" i="9"/>
  <c r="T253" i="9"/>
  <c r="T254" i="9"/>
  <c r="T255" i="9"/>
  <c r="T256" i="9"/>
  <c r="T257" i="9"/>
  <c r="T258" i="9"/>
  <c r="T259" i="9"/>
  <c r="T260" i="9"/>
  <c r="T261" i="9"/>
  <c r="T262" i="9"/>
  <c r="T263" i="9"/>
  <c r="T264" i="9"/>
  <c r="T265" i="9"/>
  <c r="T266" i="9"/>
  <c r="T267" i="9"/>
  <c r="T268" i="9"/>
  <c r="T269" i="9"/>
  <c r="T270" i="9"/>
  <c r="T271" i="9"/>
  <c r="T272" i="9"/>
  <c r="T273" i="9"/>
  <c r="T274" i="9"/>
  <c r="T275" i="9"/>
  <c r="T276" i="9"/>
  <c r="T277" i="9"/>
  <c r="T278" i="9"/>
  <c r="T279" i="9"/>
  <c r="T280" i="9"/>
  <c r="T281" i="9"/>
  <c r="T282" i="9"/>
  <c r="T283" i="9"/>
  <c r="T284" i="9"/>
  <c r="T285" i="9"/>
  <c r="T286" i="9"/>
  <c r="T287" i="9"/>
  <c r="T288" i="9"/>
  <c r="T289" i="9"/>
  <c r="T290" i="9"/>
  <c r="T291" i="9"/>
  <c r="T292" i="9"/>
  <c r="T293" i="9"/>
  <c r="T294" i="9"/>
  <c r="T295" i="9"/>
  <c r="T296" i="9"/>
  <c r="T297" i="9"/>
  <c r="T298" i="9"/>
  <c r="T299" i="9"/>
  <c r="T300" i="9"/>
  <c r="T301" i="9"/>
  <c r="T302" i="9"/>
  <c r="T303" i="9"/>
  <c r="T304" i="9"/>
  <c r="T305" i="9"/>
  <c r="T306" i="9"/>
  <c r="T307" i="9"/>
  <c r="T308" i="9"/>
  <c r="T309" i="9"/>
  <c r="T310" i="9"/>
  <c r="T311" i="9"/>
  <c r="T312" i="9"/>
  <c r="T313" i="9"/>
  <c r="T314" i="9"/>
  <c r="T315" i="9"/>
  <c r="T316" i="9"/>
  <c r="T317" i="9"/>
  <c r="T318" i="9"/>
  <c r="T319" i="9"/>
  <c r="T320" i="9"/>
  <c r="T321" i="9"/>
  <c r="T322" i="9"/>
  <c r="T323" i="9"/>
  <c r="T324" i="9"/>
  <c r="T325" i="9"/>
  <c r="T326" i="9"/>
  <c r="T327" i="9"/>
  <c r="T328" i="9"/>
  <c r="T329" i="9"/>
  <c r="T330" i="9"/>
  <c r="T331" i="9"/>
  <c r="T332" i="9"/>
  <c r="T333" i="9"/>
  <c r="T334" i="9"/>
  <c r="T335" i="9"/>
  <c r="T336" i="9"/>
  <c r="T337" i="9"/>
  <c r="T338" i="9"/>
  <c r="T339" i="9"/>
  <c r="T340" i="9"/>
  <c r="T341" i="9"/>
  <c r="T342" i="9"/>
  <c r="T343" i="9"/>
  <c r="T344" i="9"/>
  <c r="T345" i="9"/>
  <c r="T346" i="9"/>
  <c r="T347" i="9"/>
  <c r="T348" i="9"/>
  <c r="T349" i="9"/>
  <c r="T350" i="9"/>
  <c r="T351" i="9"/>
  <c r="T352" i="9"/>
  <c r="T353" i="9"/>
  <c r="T354" i="9"/>
  <c r="T355" i="9"/>
  <c r="T356" i="9"/>
  <c r="T357" i="9"/>
  <c r="T358" i="9"/>
  <c r="T359" i="9"/>
  <c r="T360" i="9"/>
  <c r="T361" i="9"/>
  <c r="T362" i="9"/>
  <c r="T363" i="9"/>
  <c r="T364" i="9"/>
  <c r="T365" i="9"/>
  <c r="T366" i="9"/>
  <c r="T367" i="9"/>
  <c r="T368" i="9"/>
  <c r="T369" i="9"/>
  <c r="T370" i="9"/>
  <c r="T371" i="9"/>
  <c r="T372" i="9"/>
  <c r="T373" i="9"/>
  <c r="T374" i="9"/>
  <c r="T375" i="9"/>
  <c r="T376" i="9"/>
  <c r="T377" i="9"/>
  <c r="T378" i="9"/>
  <c r="T379" i="9"/>
  <c r="T380" i="9"/>
  <c r="T381" i="9"/>
  <c r="T382" i="9"/>
  <c r="T383" i="9"/>
  <c r="T384" i="9"/>
  <c r="T385" i="9"/>
  <c r="T386" i="9"/>
  <c r="T387" i="9"/>
  <c r="T388" i="9"/>
  <c r="T389" i="9"/>
  <c r="T390" i="9"/>
  <c r="T391" i="9"/>
  <c r="T392" i="9"/>
  <c r="T393" i="9"/>
  <c r="T394" i="9"/>
  <c r="T395" i="9"/>
  <c r="T396" i="9"/>
  <c r="T397" i="9"/>
  <c r="T398" i="9"/>
  <c r="T399" i="9"/>
  <c r="T400" i="9"/>
  <c r="T401" i="9"/>
  <c r="T402" i="9"/>
  <c r="T403" i="9"/>
  <c r="T404" i="9"/>
  <c r="T405" i="9"/>
  <c r="T406" i="9"/>
  <c r="T407" i="9"/>
  <c r="T408" i="9"/>
  <c r="T409" i="9"/>
  <c r="T410" i="9"/>
  <c r="T411" i="9"/>
  <c r="T412" i="9"/>
  <c r="T413" i="9"/>
  <c r="T414" i="9"/>
  <c r="T415" i="9"/>
  <c r="T416" i="9"/>
  <c r="T417" i="9"/>
  <c r="T418" i="9"/>
  <c r="T419" i="9"/>
  <c r="T420" i="9"/>
  <c r="T421" i="9"/>
  <c r="T422" i="9"/>
  <c r="T423" i="9"/>
  <c r="T424" i="9"/>
  <c r="T425" i="9"/>
  <c r="T426" i="9"/>
  <c r="T427" i="9"/>
  <c r="T428" i="9"/>
  <c r="T429" i="9"/>
  <c r="T430" i="9"/>
  <c r="T431" i="9"/>
  <c r="T432" i="9"/>
  <c r="T433" i="9"/>
  <c r="T434" i="9"/>
  <c r="T435" i="9"/>
  <c r="T436" i="9"/>
  <c r="T437" i="9"/>
  <c r="T438" i="9"/>
  <c r="T439" i="9"/>
  <c r="T440" i="9"/>
  <c r="T441" i="9"/>
  <c r="T442" i="9"/>
  <c r="T443" i="9"/>
  <c r="T444" i="9"/>
  <c r="T445" i="9"/>
  <c r="T446" i="9"/>
  <c r="T447" i="9"/>
  <c r="T448" i="9"/>
  <c r="T449" i="9"/>
  <c r="T450" i="9"/>
  <c r="T451" i="9"/>
  <c r="T452" i="9"/>
  <c r="T453" i="9"/>
  <c r="T454" i="9"/>
  <c r="T455" i="9"/>
  <c r="T456" i="9"/>
  <c r="T457" i="9"/>
  <c r="T458" i="9"/>
  <c r="T459" i="9"/>
  <c r="T460" i="9"/>
  <c r="T461" i="9"/>
  <c r="T462" i="9"/>
  <c r="T463" i="9"/>
  <c r="T464" i="9"/>
  <c r="T465" i="9"/>
  <c r="T466" i="9"/>
  <c r="T467" i="9"/>
  <c r="T468" i="9"/>
  <c r="T469" i="9"/>
  <c r="T470" i="9"/>
  <c r="T471" i="9"/>
  <c r="T472" i="9"/>
  <c r="T473" i="9"/>
  <c r="T474" i="9"/>
  <c r="T475" i="9"/>
  <c r="T476" i="9"/>
  <c r="T477" i="9"/>
  <c r="T478" i="9"/>
  <c r="T479" i="9"/>
  <c r="T480" i="9"/>
  <c r="T481" i="9"/>
  <c r="T482" i="9"/>
  <c r="T483" i="9"/>
  <c r="T484" i="9"/>
  <c r="T485" i="9"/>
  <c r="T486" i="9"/>
  <c r="T487" i="9"/>
  <c r="T488" i="9"/>
  <c r="T489" i="9"/>
  <c r="T490" i="9"/>
  <c r="T491" i="9"/>
  <c r="T492" i="9"/>
  <c r="T493" i="9"/>
  <c r="T494" i="9"/>
  <c r="T495" i="9"/>
  <c r="T496" i="9"/>
  <c r="T497" i="9"/>
  <c r="T498" i="9"/>
  <c r="T499" i="9"/>
  <c r="T500" i="9"/>
  <c r="T501" i="9"/>
  <c r="T502" i="9"/>
  <c r="T503" i="9"/>
  <c r="T504" i="9"/>
  <c r="T505" i="9"/>
  <c r="T506" i="9"/>
  <c r="T507" i="9"/>
  <c r="T508" i="9"/>
  <c r="T509" i="9"/>
  <c r="T510" i="9"/>
  <c r="T511" i="9"/>
  <c r="T512" i="9"/>
  <c r="T513" i="9"/>
  <c r="T514" i="9"/>
  <c r="T515" i="9"/>
  <c r="T516" i="9"/>
  <c r="L22" i="3"/>
  <c r="L23" i="3"/>
  <c r="L24" i="3"/>
  <c r="L26" i="3"/>
  <c r="H18" i="3"/>
  <c r="H20" i="3"/>
  <c r="H17" i="3"/>
  <c r="AB33" i="1"/>
  <c r="N21" i="3" s="1"/>
  <c r="F18" i="3"/>
  <c r="Z18" i="3" s="1"/>
  <c r="AB18" i="3" s="1"/>
  <c r="AB32" i="1"/>
  <c r="N20" i="3" s="1"/>
  <c r="AF20" i="3" s="1"/>
  <c r="F20" i="3"/>
  <c r="Z20" i="3" s="1"/>
  <c r="AB31" i="1"/>
  <c r="N19" i="3" s="1"/>
  <c r="AX19" i="3" s="1"/>
  <c r="F19" i="3"/>
  <c r="R19" i="3" s="1"/>
  <c r="F22" i="3"/>
  <c r="R22" i="3" s="1"/>
  <c r="R20" i="3"/>
  <c r="AI19" i="3"/>
  <c r="AI20" i="3"/>
  <c r="AI26" i="3"/>
  <c r="AI25" i="3"/>
  <c r="AI23" i="3"/>
  <c r="AI22" i="3"/>
  <c r="AI21" i="3"/>
  <c r="AI24" i="3"/>
  <c r="Z19" i="3" l="1"/>
  <c r="AB19" i="3" s="1"/>
  <c r="AD19" i="3" s="1"/>
  <c r="G19" i="9"/>
  <c r="N17" i="3"/>
  <c r="AF17" i="3" s="1"/>
  <c r="AK19" i="3"/>
  <c r="U18" i="9"/>
  <c r="AK20" i="3" s="1"/>
  <c r="AM20" i="3" s="1"/>
  <c r="U22" i="9"/>
  <c r="U21" i="9"/>
  <c r="Z25" i="3"/>
  <c r="AB25" i="3" s="1"/>
  <c r="AD25" i="3" s="1"/>
  <c r="AB20" i="3"/>
  <c r="AD20" i="3" s="1"/>
  <c r="AE20" i="3" s="1"/>
  <c r="AX24" i="3"/>
  <c r="AF24" i="3"/>
  <c r="Z22" i="3"/>
  <c r="AB22" i="3" s="1"/>
  <c r="AD22" i="3" s="1"/>
  <c r="G223" i="9"/>
  <c r="G212" i="9"/>
  <c r="G494" i="9"/>
  <c r="G194" i="9"/>
  <c r="G368" i="9"/>
  <c r="G513" i="9"/>
  <c r="G357" i="9"/>
  <c r="G96" i="9"/>
  <c r="G512" i="9"/>
  <c r="G33" i="9"/>
  <c r="G115" i="9"/>
  <c r="G412" i="9"/>
  <c r="G203" i="9"/>
  <c r="G72" i="9"/>
  <c r="G242" i="9"/>
  <c r="G179" i="9"/>
  <c r="G509" i="9"/>
  <c r="G88" i="9"/>
  <c r="G440" i="9"/>
  <c r="G45" i="9"/>
  <c r="F17" i="3"/>
  <c r="AF25" i="3"/>
  <c r="AX25" i="3"/>
  <c r="AX22" i="3"/>
  <c r="AF22" i="3"/>
  <c r="G60" i="9"/>
  <c r="G332" i="9"/>
  <c r="G249" i="9"/>
  <c r="G420" i="9"/>
  <c r="G305" i="9"/>
  <c r="G498" i="9"/>
  <c r="G301" i="9"/>
  <c r="G220" i="9"/>
  <c r="G382" i="9"/>
  <c r="G276" i="9"/>
  <c r="G90" i="9"/>
  <c r="G136" i="9"/>
  <c r="G111" i="9"/>
  <c r="G488" i="9"/>
  <c r="G511" i="9"/>
  <c r="G287" i="9"/>
  <c r="G501" i="9"/>
  <c r="G234" i="9"/>
  <c r="G61" i="9"/>
  <c r="AF23" i="3"/>
  <c r="G244" i="9"/>
  <c r="G256" i="9"/>
  <c r="G467" i="9"/>
  <c r="G355" i="9"/>
  <c r="G275" i="9"/>
  <c r="G435" i="9"/>
  <c r="G390" i="9"/>
  <c r="G380" i="9"/>
  <c r="G316" i="9"/>
  <c r="G132" i="9"/>
  <c r="G77" i="9"/>
  <c r="G349" i="9"/>
  <c r="G109" i="9"/>
  <c r="G113" i="9"/>
  <c r="G336" i="9"/>
  <c r="G500" i="9"/>
  <c r="G429" i="9"/>
  <c r="G213" i="9"/>
  <c r="G409" i="9"/>
  <c r="G373" i="9"/>
  <c r="G478" i="9"/>
  <c r="G395" i="9"/>
  <c r="G345" i="9"/>
  <c r="G414" i="9"/>
  <c r="G145" i="9"/>
  <c r="G507" i="9"/>
  <c r="G445" i="9"/>
  <c r="G424" i="9"/>
  <c r="G142" i="9"/>
  <c r="G169" i="9"/>
  <c r="G493" i="9"/>
  <c r="G296" i="9"/>
  <c r="G177" i="9"/>
  <c r="G124" i="9"/>
  <c r="G346" i="9"/>
  <c r="G274" i="9"/>
  <c r="G162" i="9"/>
  <c r="G374" i="9"/>
  <c r="G279" i="9"/>
  <c r="G54" i="9"/>
  <c r="G51" i="9"/>
  <c r="G49" i="9"/>
  <c r="G23" i="9"/>
  <c r="G52" i="9"/>
  <c r="G30" i="9"/>
  <c r="G430" i="9"/>
  <c r="G341" i="9"/>
  <c r="G416" i="9"/>
  <c r="G118" i="9"/>
  <c r="G401" i="9"/>
  <c r="G452" i="9"/>
  <c r="G462" i="9"/>
  <c r="G397" i="9"/>
  <c r="G436" i="9"/>
  <c r="G466" i="9"/>
  <c r="G292" i="9"/>
  <c r="G204" i="9"/>
  <c r="G398" i="9"/>
  <c r="G291" i="9"/>
  <c r="G156" i="9"/>
  <c r="G116" i="9"/>
  <c r="G463" i="9"/>
  <c r="G174" i="9"/>
  <c r="G268" i="9"/>
  <c r="G481" i="9"/>
  <c r="G269" i="9"/>
  <c r="G140" i="9"/>
  <c r="G479" i="9"/>
  <c r="G396" i="9"/>
  <c r="G369" i="9"/>
  <c r="G386" i="9"/>
  <c r="G238" i="9"/>
  <c r="G123" i="9"/>
  <c r="G358" i="9"/>
  <c r="G197" i="9"/>
  <c r="G442" i="9"/>
  <c r="G202" i="9"/>
  <c r="G201" i="9"/>
  <c r="G311" i="9"/>
  <c r="G243" i="9"/>
  <c r="G137" i="9"/>
  <c r="G335" i="9"/>
  <c r="G130" i="9"/>
  <c r="G456" i="9"/>
  <c r="G151" i="9"/>
  <c r="G402" i="9"/>
  <c r="G470" i="9"/>
  <c r="G315" i="9"/>
  <c r="G108" i="9"/>
  <c r="G419" i="9"/>
  <c r="G117" i="9"/>
  <c r="G328" i="9"/>
  <c r="G492" i="9"/>
  <c r="G318" i="9"/>
  <c r="G473" i="9"/>
  <c r="G100" i="9"/>
  <c r="G294" i="9"/>
  <c r="G441" i="9"/>
  <c r="G263" i="9"/>
  <c r="G59" i="9"/>
  <c r="G484" i="9"/>
  <c r="G497" i="9"/>
  <c r="G209" i="9"/>
  <c r="G313" i="9"/>
  <c r="G303" i="9"/>
  <c r="G285" i="9"/>
  <c r="G304" i="9"/>
  <c r="G93" i="9"/>
  <c r="G211" i="9"/>
  <c r="G165" i="9"/>
  <c r="G365" i="9"/>
  <c r="G225" i="9"/>
  <c r="G384" i="9"/>
  <c r="G148" i="9"/>
  <c r="G415" i="9"/>
  <c r="G106" i="9"/>
  <c r="G69" i="9"/>
  <c r="G371" i="9"/>
  <c r="G290" i="9"/>
  <c r="G454" i="9"/>
  <c r="G329" i="9"/>
  <c r="G198" i="9"/>
  <c r="G284" i="9"/>
  <c r="G353" i="9"/>
  <c r="G56" i="9"/>
  <c r="G506" i="9"/>
  <c r="G154" i="9"/>
  <c r="G233" i="9"/>
  <c r="G241" i="9"/>
  <c r="G297" i="9"/>
  <c r="G257" i="9"/>
  <c r="G459" i="9"/>
  <c r="G205" i="9"/>
  <c r="G152" i="9"/>
  <c r="G333" i="9"/>
  <c r="G485" i="9"/>
  <c r="G175" i="9"/>
  <c r="G210" i="9"/>
  <c r="G215" i="9"/>
  <c r="G271" i="9"/>
  <c r="G126" i="9"/>
  <c r="G490" i="9"/>
  <c r="G277" i="9"/>
  <c r="G107" i="9"/>
  <c r="G502" i="9"/>
  <c r="G199" i="9"/>
  <c r="G184" i="9"/>
  <c r="G281" i="9"/>
  <c r="G101" i="9"/>
  <c r="G232" i="9"/>
  <c r="G120" i="9"/>
  <c r="G451" i="9"/>
  <c r="G218" i="9"/>
  <c r="G408" i="9"/>
  <c r="G181" i="9"/>
  <c r="G258" i="9"/>
  <c r="G245" i="9"/>
  <c r="G76" i="9"/>
  <c r="G317" i="9"/>
  <c r="G295" i="9"/>
  <c r="G421" i="9"/>
  <c r="G383" i="9"/>
  <c r="G84" i="9"/>
  <c r="G114" i="9"/>
  <c r="G379" i="9"/>
  <c r="G231" i="9"/>
  <c r="G237" i="9"/>
  <c r="G228" i="9"/>
  <c r="G407" i="9"/>
  <c r="G70" i="9"/>
  <c r="G214" i="9"/>
  <c r="G375" i="9"/>
  <c r="G417" i="9"/>
  <c r="G487" i="9"/>
  <c r="G221" i="9"/>
  <c r="G381" i="9"/>
  <c r="G254" i="9"/>
  <c r="G216" i="9"/>
  <c r="G259" i="9"/>
  <c r="G278" i="9"/>
  <c r="G458" i="9"/>
  <c r="G426" i="9"/>
  <c r="G330" i="9"/>
  <c r="G342" i="9"/>
  <c r="G389" i="9"/>
  <c r="G272" i="9"/>
  <c r="G432" i="9"/>
  <c r="G504" i="9"/>
  <c r="G474" i="9"/>
  <c r="G405" i="9"/>
  <c r="G427" i="9"/>
  <c r="G283" i="9"/>
  <c r="G411" i="9"/>
  <c r="G255" i="9"/>
  <c r="G89" i="9"/>
  <c r="G167" i="9"/>
  <c r="G376" i="9"/>
  <c r="G31" i="9"/>
  <c r="G37" i="9"/>
  <c r="G43" i="9"/>
  <c r="AF19" i="3"/>
  <c r="G187" i="9"/>
  <c r="G387" i="9"/>
  <c r="G457" i="9"/>
  <c r="G433" i="9"/>
  <c r="G63" i="9"/>
  <c r="G410" i="9"/>
  <c r="G321" i="9"/>
  <c r="G239" i="9"/>
  <c r="G86" i="9"/>
  <c r="G247" i="9"/>
  <c r="G300" i="9"/>
  <c r="G119" i="9"/>
  <c r="G393" i="9"/>
  <c r="G217" i="9"/>
  <c r="G222" i="9"/>
  <c r="G327" i="9"/>
  <c r="G65" i="9"/>
  <c r="G208" i="9"/>
  <c r="G289" i="9"/>
  <c r="G377" i="9"/>
  <c r="G97" i="9"/>
  <c r="G356" i="9"/>
  <c r="G190" i="9"/>
  <c r="G122" i="9"/>
  <c r="G128" i="9"/>
  <c r="G362" i="9"/>
  <c r="G99" i="9"/>
  <c r="G41" i="9"/>
  <c r="G125" i="9"/>
  <c r="G36" i="9"/>
  <c r="AX20" i="3"/>
  <c r="R26" i="3"/>
  <c r="Z26" i="3"/>
  <c r="AB26" i="3" s="1"/>
  <c r="AD26" i="3" s="1"/>
  <c r="Z21" i="3"/>
  <c r="AB21" i="3" s="1"/>
  <c r="AD21" i="3" s="1"/>
  <c r="R21" i="3"/>
  <c r="R24" i="3"/>
  <c r="Z24" i="3"/>
  <c r="AB24" i="3" s="1"/>
  <c r="AD24" i="3" s="1"/>
  <c r="AX26" i="3"/>
  <c r="AF26" i="3"/>
  <c r="AX21" i="3"/>
  <c r="AF21" i="3"/>
  <c r="G24" i="9"/>
  <c r="G48" i="9"/>
  <c r="G28" i="9"/>
  <c r="G176" i="9"/>
  <c r="G219" i="9"/>
  <c r="G22" i="9"/>
  <c r="G44" i="9"/>
  <c r="G35" i="9"/>
  <c r="G302" i="9"/>
  <c r="G147" i="9"/>
  <c r="G367" i="9"/>
  <c r="G121" i="9"/>
  <c r="G293" i="9"/>
  <c r="G262" i="9"/>
  <c r="G361" i="9"/>
  <c r="G64" i="9"/>
  <c r="G159" i="9"/>
  <c r="G138" i="9"/>
  <c r="G66" i="9"/>
  <c r="G196" i="9"/>
  <c r="G334" i="9"/>
  <c r="G85" i="9"/>
  <c r="G344" i="9"/>
  <c r="G491" i="9"/>
  <c r="G324" i="9"/>
  <c r="G323" i="9"/>
  <c r="G192" i="9"/>
  <c r="G104" i="9"/>
  <c r="G144" i="9"/>
  <c r="G505" i="9"/>
  <c r="G250" i="9"/>
  <c r="G73" i="9"/>
  <c r="G347" i="9"/>
  <c r="G78" i="9"/>
  <c r="G83" i="9"/>
  <c r="G80" i="9"/>
  <c r="G270" i="9"/>
  <c r="G253" i="9"/>
  <c r="G185" i="9"/>
  <c r="G385" i="9"/>
  <c r="G339" i="9"/>
  <c r="G178" i="9"/>
  <c r="G461" i="9"/>
  <c r="G438" i="9"/>
  <c r="G200" i="9"/>
  <c r="G471" i="9"/>
  <c r="G320" i="9"/>
  <c r="G308" i="9"/>
  <c r="G246" i="9"/>
  <c r="G444" i="9"/>
  <c r="G235" i="9"/>
  <c r="G364" i="9"/>
  <c r="G105" i="9"/>
  <c r="G252" i="9"/>
  <c r="G460" i="9"/>
  <c r="G188" i="9"/>
  <c r="G340" i="9"/>
  <c r="G280" i="9"/>
  <c r="G129" i="9"/>
  <c r="G472" i="9"/>
  <c r="G150" i="9"/>
  <c r="G314" i="9"/>
  <c r="G319" i="9"/>
  <c r="N18" i="3"/>
  <c r="G18" i="9"/>
  <c r="G50" i="9"/>
  <c r="G34" i="9"/>
  <c r="G79" i="9"/>
  <c r="G464" i="9"/>
  <c r="G25" i="9"/>
  <c r="G38" i="9"/>
  <c r="G46" i="9"/>
  <c r="G453" i="9"/>
  <c r="G163" i="9"/>
  <c r="G87" i="9"/>
  <c r="G58" i="9"/>
  <c r="G92" i="9"/>
  <c r="G267" i="9"/>
  <c r="G418" i="9"/>
  <c r="G75" i="9"/>
  <c r="G400" i="9"/>
  <c r="G510" i="9"/>
  <c r="G370" i="9"/>
  <c r="G312" i="9"/>
  <c r="G248" i="9"/>
  <c r="G153" i="9"/>
  <c r="G359" i="9"/>
  <c r="G55" i="9"/>
  <c r="G391" i="9"/>
  <c r="G139" i="9"/>
  <c r="G103" i="9"/>
  <c r="G486" i="9"/>
  <c r="G448" i="9"/>
  <c r="G91" i="9"/>
  <c r="G172" i="9"/>
  <c r="G476" i="9"/>
  <c r="G360" i="9"/>
  <c r="G343" i="9"/>
  <c r="G366" i="9"/>
  <c r="G465" i="9"/>
  <c r="G469" i="9"/>
  <c r="G434" i="9"/>
  <c r="G363" i="9"/>
  <c r="G158" i="9"/>
  <c r="G261" i="9"/>
  <c r="G195" i="9"/>
  <c r="G516" i="9"/>
  <c r="G450" i="9"/>
  <c r="G94" i="9"/>
  <c r="G164" i="9"/>
  <c r="G515" i="9"/>
  <c r="G193" i="9"/>
  <c r="G74" i="9"/>
  <c r="G265" i="9"/>
  <c r="G413" i="9"/>
  <c r="G95" i="9"/>
  <c r="G468" i="9"/>
  <c r="G134" i="9"/>
  <c r="G299" i="9"/>
  <c r="G431" i="9"/>
  <c r="G273" i="9"/>
  <c r="G352" i="9"/>
  <c r="G127" i="9"/>
  <c r="G189" i="9"/>
  <c r="G170" i="9"/>
  <c r="G143" i="9"/>
  <c r="G286" i="9"/>
  <c r="G406" i="9"/>
  <c r="G266" i="9"/>
  <c r="G378" i="9"/>
  <c r="G82" i="9"/>
  <c r="G307" i="9"/>
  <c r="G141" i="9"/>
  <c r="G183" i="9"/>
  <c r="G227" i="9"/>
  <c r="G322" i="9"/>
  <c r="G309" i="9"/>
  <c r="G98" i="9"/>
  <c r="G180" i="9"/>
  <c r="G251" i="9"/>
  <c r="G514" i="9"/>
  <c r="G403" i="9"/>
  <c r="G449" i="9"/>
  <c r="AB23" i="3"/>
  <c r="AD23" i="3" s="1"/>
  <c r="R23" i="3"/>
  <c r="G21" i="9"/>
  <c r="AK21" i="3"/>
  <c r="AK26" i="3"/>
  <c r="AK22" i="3"/>
  <c r="AK23" i="3"/>
  <c r="AK24" i="3"/>
  <c r="AK25" i="3"/>
  <c r="G39" i="9"/>
  <c r="G182" i="9"/>
  <c r="G495" i="9"/>
  <c r="G62" i="9"/>
  <c r="G206" i="9"/>
  <c r="G446" i="9"/>
  <c r="G191" i="9"/>
  <c r="G157" i="9"/>
  <c r="G351" i="9"/>
  <c r="G135" i="9"/>
  <c r="G155" i="9"/>
  <c r="G57" i="9"/>
  <c r="G310" i="9"/>
  <c r="G224" i="9"/>
  <c r="G288" i="9"/>
  <c r="G425" i="9"/>
  <c r="G229" i="9"/>
  <c r="G392" i="9"/>
  <c r="G331" i="9"/>
  <c r="G171" i="9"/>
  <c r="G71" i="9"/>
  <c r="G149" i="9"/>
  <c r="G496" i="9"/>
  <c r="G81" i="9"/>
  <c r="G230" i="9"/>
  <c r="G133" i="9"/>
  <c r="G338" i="9"/>
  <c r="G260" i="9"/>
  <c r="G168" i="9"/>
  <c r="G350" i="9"/>
  <c r="G226" i="9"/>
  <c r="G102" i="9"/>
  <c r="G207" i="9"/>
  <c r="G306" i="9"/>
  <c r="G399" i="9"/>
  <c r="G423" i="9"/>
  <c r="G166" i="9"/>
  <c r="G480" i="9"/>
  <c r="G508" i="9"/>
  <c r="G236" i="9"/>
  <c r="G503" i="9"/>
  <c r="G483" i="9"/>
  <c r="G499" i="9"/>
  <c r="G131" i="9"/>
  <c r="G439" i="9"/>
  <c r="G337" i="9"/>
  <c r="G447" i="9"/>
  <c r="G160" i="9"/>
  <c r="G325" i="9"/>
  <c r="G112" i="9"/>
  <c r="G422" i="9"/>
  <c r="G404" i="9"/>
  <c r="G477" i="9"/>
  <c r="G326" i="9"/>
  <c r="G388" i="9"/>
  <c r="G437" i="9"/>
  <c r="G348" i="9"/>
  <c r="G110" i="9"/>
  <c r="G354" i="9"/>
  <c r="G482" i="9"/>
  <c r="G173" i="9"/>
  <c r="G161" i="9"/>
  <c r="G455" i="9"/>
  <c r="G298" i="9"/>
  <c r="G428" i="9"/>
  <c r="G372" i="9"/>
  <c r="G282" i="9"/>
  <c r="G394" i="9"/>
  <c r="G443" i="9"/>
  <c r="G186" i="9"/>
  <c r="G489" i="9"/>
  <c r="G264" i="9"/>
  <c r="G240" i="9"/>
  <c r="G29" i="9"/>
  <c r="G47" i="9"/>
  <c r="G40" i="9"/>
  <c r="G26" i="9"/>
  <c r="G20" i="9"/>
  <c r="G475" i="9"/>
  <c r="G146" i="9"/>
  <c r="G32" i="9"/>
  <c r="G42" i="9"/>
  <c r="G53" i="9"/>
  <c r="G27" i="9"/>
  <c r="AE19" i="3"/>
  <c r="AG19" i="3"/>
  <c r="R18" i="3"/>
  <c r="AD18" i="3"/>
  <c r="AI18" i="3"/>
  <c r="AI17" i="3"/>
  <c r="AE23" i="3" l="1"/>
  <c r="AE24" i="3"/>
  <c r="AE26" i="3"/>
  <c r="AG25" i="3"/>
  <c r="AE25" i="3"/>
  <c r="AG22" i="3"/>
  <c r="AE22" i="3"/>
  <c r="AE21" i="3"/>
  <c r="AK17" i="3"/>
  <c r="AM17" i="3" s="1"/>
  <c r="AX17" i="3"/>
  <c r="AG21" i="3"/>
  <c r="AG24" i="3"/>
  <c r="AG23" i="3"/>
  <c r="AG20" i="3"/>
  <c r="R17" i="3"/>
  <c r="Z17" i="3"/>
  <c r="AB17" i="3" s="1"/>
  <c r="AD17" i="3" s="1"/>
  <c r="AM24" i="3"/>
  <c r="AM23" i="3"/>
  <c r="AM26" i="3"/>
  <c r="AM25" i="3"/>
  <c r="AM22" i="3"/>
  <c r="AV20" i="3"/>
  <c r="AU20" i="3"/>
  <c r="AM19" i="3"/>
  <c r="AO19" i="3" s="1"/>
  <c r="AM21" i="3"/>
  <c r="AX18" i="3"/>
  <c r="AF18" i="3"/>
  <c r="AK18" i="3"/>
  <c r="AG26" i="3"/>
  <c r="AO20" i="3"/>
  <c r="AG18" i="3"/>
  <c r="AE18" i="3"/>
  <c r="AV24" i="3" l="1"/>
  <c r="AU24" i="3"/>
  <c r="AO23" i="3"/>
  <c r="AV23" i="3"/>
  <c r="AU23" i="3"/>
  <c r="AO26" i="3"/>
  <c r="AV26" i="3"/>
  <c r="AU26" i="3"/>
  <c r="AO25" i="3"/>
  <c r="AV25" i="3"/>
  <c r="AU25" i="3"/>
  <c r="AO22" i="3"/>
  <c r="AV22" i="3"/>
  <c r="AU22" i="3"/>
  <c r="AV17" i="3"/>
  <c r="AU17" i="3"/>
  <c r="AE17" i="3"/>
  <c r="AG17" i="3"/>
  <c r="AW20" i="3"/>
  <c r="AO24" i="3"/>
  <c r="AM18" i="3"/>
  <c r="AU21" i="3"/>
  <c r="AV21" i="3"/>
  <c r="AV19" i="3"/>
  <c r="AU19" i="3"/>
  <c r="AO21" i="3"/>
  <c r="AO17" i="3"/>
  <c r="AY20" i="3"/>
  <c r="K25" i="10"/>
  <c r="K23" i="10"/>
  <c r="I32" i="10"/>
  <c r="L24" i="10"/>
  <c r="J33" i="10"/>
  <c r="J35" i="10"/>
  <c r="K35" i="10"/>
  <c r="M23" i="10"/>
  <c r="I22" i="10"/>
  <c r="I24" i="10"/>
  <c r="L26" i="10"/>
  <c r="I36" i="10"/>
  <c r="I34" i="10"/>
  <c r="K24" i="10"/>
  <c r="J24" i="10"/>
  <c r="J34" i="10"/>
  <c r="J25" i="10"/>
  <c r="J22" i="10"/>
  <c r="M25" i="10"/>
  <c r="M26" i="10"/>
  <c r="K22" i="10"/>
  <c r="M22" i="10"/>
  <c r="K36" i="10"/>
  <c r="I26" i="10"/>
  <c r="I33" i="10"/>
  <c r="L22" i="10"/>
  <c r="L23" i="10"/>
  <c r="I25" i="10"/>
  <c r="J26" i="10"/>
  <c r="K33" i="10"/>
  <c r="I35" i="10"/>
  <c r="I23" i="10"/>
  <c r="J32" i="10"/>
  <c r="K34" i="10"/>
  <c r="M24" i="10"/>
  <c r="K26" i="10"/>
  <c r="L25" i="10"/>
  <c r="J23" i="10"/>
  <c r="J36" i="10"/>
  <c r="K32" i="10"/>
  <c r="AY24" i="3" l="1"/>
  <c r="AW24" i="3"/>
  <c r="AY23" i="3"/>
  <c r="AW23" i="3"/>
  <c r="AY26" i="3"/>
  <c r="AW26" i="3"/>
  <c r="AW25" i="3"/>
  <c r="AY25" i="3"/>
  <c r="AW22" i="3"/>
  <c r="AY22" i="3"/>
  <c r="AW17" i="3"/>
  <c r="AY19" i="3"/>
  <c r="AW21" i="3"/>
  <c r="AW19" i="3"/>
  <c r="AY21" i="3"/>
  <c r="AU18" i="3"/>
  <c r="AV18" i="3"/>
  <c r="AO18" i="3"/>
  <c r="AY17" i="3"/>
  <c r="AY18" i="3" l="1"/>
  <c r="AW18" i="3"/>
  <c r="T24" i="10"/>
  <c r="T33" i="10"/>
  <c r="U25" i="10"/>
  <c r="T36" i="10"/>
  <c r="T23" i="10"/>
  <c r="U36" i="10"/>
  <c r="S35" i="10"/>
  <c r="U22" i="10"/>
  <c r="V24" i="10"/>
  <c r="V26" i="10"/>
  <c r="U32" i="10"/>
  <c r="S22" i="10"/>
  <c r="U23" i="10"/>
  <c r="U33" i="10"/>
  <c r="T26" i="10"/>
  <c r="W25" i="10"/>
  <c r="V23" i="10"/>
  <c r="T25" i="10"/>
  <c r="W26" i="10"/>
  <c r="S25" i="10"/>
  <c r="T34" i="10"/>
  <c r="T22" i="10"/>
  <c r="T35" i="10"/>
  <c r="S34" i="10"/>
  <c r="W23" i="10"/>
  <c r="U24" i="10"/>
  <c r="V25" i="10"/>
  <c r="S24" i="10"/>
  <c r="S23" i="10"/>
  <c r="V22" i="10"/>
  <c r="S32" i="10"/>
  <c r="T32" i="10"/>
  <c r="S33" i="10"/>
  <c r="U26" i="10"/>
  <c r="S26" i="10"/>
  <c r="U34" i="10"/>
  <c r="U35" i="10"/>
  <c r="S36" i="10"/>
  <c r="W22" i="10"/>
  <c r="W24" i="10"/>
</calcChain>
</file>

<file path=xl/comments1.xml><?xml version="1.0" encoding="utf-8"?>
<comments xmlns="http://schemas.openxmlformats.org/spreadsheetml/2006/main">
  <authors>
    <author>Jorge Alvarez Viviescas</author>
    <author>Fredy Geobany Zea Rodriguez</author>
    <author>Runner warrior</author>
    <author>usuario</author>
    <author>Sandra Garcia Martinez</author>
  </authors>
  <commentList>
    <comment ref="M9" authorId="0" shapeId="0">
      <text>
        <r>
          <rPr>
            <b/>
            <sz val="9"/>
            <color indexed="81"/>
            <rFont val="Tahoma"/>
            <family val="2"/>
          </rPr>
          <t>Jorge Alvarez Viviescas:</t>
        </r>
        <r>
          <rPr>
            <sz val="9"/>
            <color indexed="81"/>
            <rFont val="Tahoma"/>
            <family val="2"/>
          </rPr>
          <t xml:space="preserve">
Actualizar listado de CZ
OK
</t>
        </r>
      </text>
    </comment>
    <comment ref="K14" authorId="1" shapeId="0">
      <text>
        <r>
          <rPr>
            <b/>
            <sz val="9"/>
            <color indexed="81"/>
            <rFont val="Tahoma"/>
            <family val="2"/>
          </rPr>
          <t>Fecha: Formato DD/MM/AAAA</t>
        </r>
      </text>
    </comment>
    <comment ref="H17" authorId="0" shapeId="0">
      <text>
        <r>
          <rPr>
            <b/>
            <sz val="9"/>
            <color indexed="81"/>
            <rFont val="Tahoma"/>
            <family val="2"/>
          </rPr>
          <t>Jorge Alvarez Viviescas:</t>
        </r>
        <r>
          <rPr>
            <sz val="9"/>
            <color indexed="81"/>
            <rFont val="Tahoma"/>
            <family val="2"/>
          </rPr>
          <t xml:space="preserve">
Actualizar el contexto</t>
        </r>
      </text>
    </comment>
    <comment ref="H20" authorId="0" shapeId="0">
      <text>
        <r>
          <rPr>
            <b/>
            <sz val="9"/>
            <color indexed="81"/>
            <rFont val="Tahoma"/>
            <family val="2"/>
          </rPr>
          <t>Jorge Alvarez Viviescas:</t>
        </r>
        <r>
          <rPr>
            <sz val="9"/>
            <color indexed="81"/>
            <rFont val="Tahoma"/>
            <family val="2"/>
          </rPr>
          <t xml:space="preserve">
Actualizar factores</t>
        </r>
      </text>
    </comment>
    <comment ref="H23" authorId="0" shapeId="0">
      <text>
        <r>
          <rPr>
            <b/>
            <sz val="9"/>
            <color indexed="81"/>
            <rFont val="Tahoma"/>
            <family val="2"/>
          </rPr>
          <t>Jorge Alvarez Viviescas:</t>
        </r>
        <r>
          <rPr>
            <sz val="9"/>
            <color indexed="81"/>
            <rFont val="Tahoma"/>
            <family val="2"/>
          </rPr>
          <t xml:space="preserve">
Actualizar Factores</t>
        </r>
      </text>
    </comment>
    <comment ref="F27" authorId="2" shapeId="0">
      <text>
        <r>
          <rPr>
            <sz val="9"/>
            <color indexed="81"/>
            <rFont val="Tahoma"/>
            <family val="2"/>
          </rPr>
          <t xml:space="preserve">
CAMPO AUTOMATICO. 
NO DILIGENCIAR.
</t>
        </r>
      </text>
    </comment>
    <comment ref="H27" authorId="2" shapeId="0">
      <text>
        <r>
          <rPr>
            <sz val="9"/>
            <color indexed="81"/>
            <rFont val="Tahoma"/>
            <family val="2"/>
          </rPr>
          <t xml:space="preserve">Escoja el  proceso a trabajar
</t>
        </r>
      </text>
    </comment>
    <comment ref="K27" authorId="3" shapeId="0">
      <text>
        <r>
          <rPr>
            <sz val="9"/>
            <color indexed="81"/>
            <rFont val="Tahoma"/>
            <family val="2"/>
          </rPr>
          <t xml:space="preserve">
CAMPO AUTOMATICO  que corresponde al Objetivo del  proceso analizado.
</t>
        </r>
      </text>
    </comment>
    <comment ref="M27" authorId="3" shapeId="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1" shapeId="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4" shapeId="0">
      <text>
        <r>
          <rPr>
            <b/>
            <sz val="9"/>
            <color indexed="81"/>
            <rFont val="Tahoma"/>
            <family val="2"/>
          </rPr>
          <t>Describa brevemente la manera como se presenta el
riesgo</t>
        </r>
      </text>
    </comment>
    <comment ref="X27" authorId="2" shapeId="0">
      <text>
        <r>
          <rPr>
            <b/>
            <sz val="9"/>
            <color indexed="81"/>
            <rFont val="Tahoma"/>
            <family val="2"/>
          </rPr>
          <t xml:space="preserve">
Seleccione con el boton, las afirmaciones que se pueden presentar, para verificar si se trata de un riesgo de corrupción.</t>
        </r>
      </text>
    </comment>
    <comment ref="AB27" authorId="2" shapeId="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4" shapeId="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1" shapeId="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authors>
    <author>Jorge Alvarez Viviescas</author>
  </authors>
  <commentList>
    <comment ref="E4" authorId="0" shapeId="0">
      <text>
        <r>
          <rPr>
            <b/>
            <sz val="9"/>
            <color indexed="81"/>
            <rFont val="Tahoma"/>
            <family val="2"/>
          </rPr>
          <t>Jorge Alvarez Viviescas:</t>
        </r>
        <r>
          <rPr>
            <sz val="9"/>
            <color indexed="81"/>
            <rFont val="Tahoma"/>
            <family val="2"/>
          </rPr>
          <t xml:space="preserve">
Se puede eliminar</t>
        </r>
      </text>
    </comment>
  </commentList>
</comments>
</file>

<file path=xl/comments3.xml><?xml version="1.0" encoding="utf-8"?>
<comments xmlns="http://schemas.openxmlformats.org/spreadsheetml/2006/main">
  <authors>
    <author>Jorge Alvarez Viviescas</author>
  </authors>
  <commentList>
    <comment ref="D5" authorId="0" shapeId="0">
      <text>
        <r>
          <rPr>
            <b/>
            <sz val="9"/>
            <color indexed="81"/>
            <rFont val="Tahoma"/>
            <family val="2"/>
          </rPr>
          <t>Jorge Alvarez Viviescas:</t>
        </r>
        <r>
          <rPr>
            <sz val="9"/>
            <color indexed="81"/>
            <rFont val="Tahoma"/>
            <family val="2"/>
          </rPr>
          <t xml:space="preserve">
Se podria eliminar</t>
        </r>
      </text>
    </comment>
  </commentList>
</comments>
</file>

<file path=xl/comments4.xml><?xml version="1.0" encoding="utf-8"?>
<comments xmlns="http://schemas.openxmlformats.org/spreadsheetml/2006/main">
  <authors>
    <author>Runner warrior</author>
    <author>usuario</author>
  </authors>
  <commentList>
    <comment ref="F15" authorId="0" shapeId="0">
      <text>
        <r>
          <rPr>
            <b/>
            <sz val="9"/>
            <color indexed="81"/>
            <rFont val="Tahoma"/>
            <family val="2"/>
          </rPr>
          <t xml:space="preserve">
CAMPO AUTOMATICO
NO DILIGENCIAR</t>
        </r>
      </text>
    </comment>
    <comment ref="H15" authorId="0" shapeId="0">
      <text>
        <r>
          <rPr>
            <b/>
            <sz val="9"/>
            <color indexed="81"/>
            <rFont val="Tahoma"/>
            <family val="2"/>
          </rPr>
          <t xml:space="preserve">
CAMPO AUTOMATICO
NO DILIGENCIAR</t>
        </r>
      </text>
    </comment>
    <comment ref="L15" authorId="0" shapeId="0">
      <text>
        <r>
          <rPr>
            <b/>
            <sz val="9"/>
            <color indexed="81"/>
            <rFont val="Tahoma"/>
            <family val="2"/>
          </rPr>
          <t xml:space="preserve">
CAMPO AUTOMATICO
NO DILIGENCIAR</t>
        </r>
      </text>
    </comment>
    <comment ref="N15" authorId="0" shapeId="0">
      <text>
        <r>
          <rPr>
            <b/>
            <sz val="9"/>
            <color indexed="81"/>
            <rFont val="Tahoma"/>
            <family val="2"/>
          </rPr>
          <t xml:space="preserve">
CAMPO AUTOMATICO
NO DILIGENCIAR</t>
        </r>
      </text>
    </comment>
    <comment ref="AI15" authorId="1" shapeId="0">
      <text>
        <r>
          <rPr>
            <b/>
            <sz val="9"/>
            <color indexed="81"/>
            <rFont val="Tahoma"/>
            <family val="2"/>
          </rPr>
          <t xml:space="preserve"> DILIGENCIAR PREVIAMENTE  LA HOJA DE CONTROLES  (2a) 
CAMPO AUTOMATICO
NO DILIGENCIAR</t>
        </r>
      </text>
    </comment>
    <comment ref="AK15" authorId="0" shapeId="0">
      <text>
        <r>
          <rPr>
            <b/>
            <sz val="9"/>
            <color indexed="81"/>
            <rFont val="Tahoma"/>
            <family val="2"/>
          </rPr>
          <t xml:space="preserve">
CAMPO AUTOMATICO
NO DILIGENCIAR</t>
        </r>
      </text>
    </comment>
    <comment ref="AM15" authorId="0" shapeId="0">
      <text>
        <r>
          <rPr>
            <b/>
            <sz val="9"/>
            <color indexed="81"/>
            <rFont val="Tahoma"/>
            <family val="2"/>
          </rPr>
          <t xml:space="preserve">
CAMPO AUTOMATICO
NO DILIGENCIAR</t>
        </r>
      </text>
    </comment>
    <comment ref="AO15" authorId="0" shapeId="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5" authorId="0" shapeId="0">
      <text>
        <r>
          <rPr>
            <b/>
            <sz val="9"/>
            <color indexed="81"/>
            <rFont val="Tahoma"/>
            <family val="2"/>
          </rPr>
          <t>Defina si  el conjunto de controles reduce la probabilidad de ocurrencia del riesgo (mitiga las causas)</t>
        </r>
      </text>
    </comment>
    <comment ref="AS15" authorId="0" shapeId="0">
      <text>
        <r>
          <rPr>
            <b/>
            <sz val="9"/>
            <color indexed="81"/>
            <rFont val="Tahoma"/>
            <family val="2"/>
          </rPr>
          <t xml:space="preserve">
Defina si  el conjunto de controles reduce el impacto del riesgo (mitiga las consecuencias)</t>
        </r>
      </text>
    </comment>
    <comment ref="AW15" authorId="0" shapeId="0">
      <text>
        <r>
          <rPr>
            <b/>
            <sz val="9"/>
            <color indexed="81"/>
            <rFont val="Tahoma"/>
            <family val="2"/>
          </rPr>
          <t xml:space="preserve">
CAMPO AUTOMATICO
NO DILIGENCIAR</t>
        </r>
        <r>
          <rPr>
            <sz val="9"/>
            <color indexed="81"/>
            <rFont val="Tahoma"/>
            <family val="2"/>
          </rPr>
          <t xml:space="preserve">
</t>
        </r>
      </text>
    </comment>
    <comment ref="P16" authorId="1" shapeId="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6" authorId="0" shapeId="0">
      <text>
        <r>
          <rPr>
            <sz val="9"/>
            <color indexed="81"/>
            <rFont val="Tahoma"/>
            <family val="2"/>
          </rPr>
          <t xml:space="preserve">
Marque las afirmaciones que apliquen según su análisis, para establecer el impacto del riesgo.</t>
        </r>
      </text>
    </comment>
    <comment ref="AB16" authorId="1" shapeId="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6" authorId="0" shapeId="0">
      <text>
        <r>
          <rPr>
            <b/>
            <sz val="9"/>
            <color indexed="81"/>
            <rFont val="Tahoma"/>
            <family val="2"/>
          </rPr>
          <t xml:space="preserve">
CAMPO AUTOMATICO
NO DILIGENCIAR</t>
        </r>
        <r>
          <rPr>
            <sz val="9"/>
            <color indexed="81"/>
            <rFont val="Tahoma"/>
            <family val="2"/>
          </rPr>
          <t xml:space="preserve">
</t>
        </r>
      </text>
    </comment>
    <comment ref="BA16" authorId="0" shapeId="0">
      <text>
        <r>
          <rPr>
            <b/>
            <sz val="9"/>
            <color indexed="81"/>
            <rFont val="Tahoma"/>
            <family val="2"/>
          </rPr>
          <t xml:space="preserve">
Mencione brevemente los nuevos controles que se deben implementar para mitigar el riesgo.</t>
        </r>
      </text>
    </comment>
    <comment ref="BC16" authorId="0" shapeId="0">
      <text>
        <r>
          <rPr>
            <b/>
            <sz val="9"/>
            <color indexed="81"/>
            <rFont val="Tahoma"/>
            <family val="2"/>
          </rPr>
          <t xml:space="preserve">
Relacione la(s) acción(es) para la implementación de  nuevos controles o ajustes a los existentes.</t>
        </r>
      </text>
    </comment>
    <comment ref="BE16" authorId="0" shapeId="0">
      <text>
        <r>
          <rPr>
            <sz val="9"/>
            <color indexed="81"/>
            <rFont val="Tahoma"/>
            <family val="2"/>
          </rPr>
          <t xml:space="preserve">
Escriba la fecha en la que inicia la accion relacionada en el campo anterior
</t>
        </r>
      </text>
    </comment>
    <comment ref="BG16" authorId="0" shapeId="0">
      <text>
        <r>
          <rPr>
            <sz val="9"/>
            <color indexed="81"/>
            <rFont val="Tahoma"/>
            <family val="2"/>
          </rPr>
          <t xml:space="preserve">
Escriba la fecha en la que finaliza la acción relacionada en el campo anterior
</t>
        </r>
      </text>
    </comment>
    <comment ref="BI16" authorId="0" shapeId="0">
      <text>
        <r>
          <rPr>
            <sz val="9"/>
            <color indexed="81"/>
            <rFont val="Tahoma"/>
            <family val="2"/>
          </rPr>
          <t xml:space="preserve">
Escriba el cargo del funcionario que lidera la acción descrita.
</t>
        </r>
      </text>
    </comment>
  </commentList>
</comments>
</file>

<file path=xl/comments5.xml><?xml version="1.0" encoding="utf-8"?>
<comments xmlns="http://schemas.openxmlformats.org/spreadsheetml/2006/main">
  <authors>
    <author>Runner warrior</author>
  </authors>
  <commentList>
    <comment ref="F17" authorId="0" shapeId="0">
      <text>
        <r>
          <rPr>
            <b/>
            <sz val="9"/>
            <color indexed="81"/>
            <rFont val="Tahoma"/>
            <family val="2"/>
          </rPr>
          <t xml:space="preserve">
Seleccione el código del riesgo que fue identificado.</t>
        </r>
        <r>
          <rPr>
            <sz val="9"/>
            <color indexed="81"/>
            <rFont val="Tahoma"/>
            <family val="2"/>
          </rPr>
          <t xml:space="preserve">
</t>
        </r>
      </text>
    </comment>
    <comment ref="G17" authorId="0" shapeId="0">
      <text>
        <r>
          <rPr>
            <b/>
            <sz val="9"/>
            <color indexed="81"/>
            <rFont val="Tahoma"/>
            <family val="2"/>
          </rPr>
          <t xml:space="preserve">
CAMPO AUTOMATICO
NO DILIGENCIAR</t>
        </r>
        <r>
          <rPr>
            <sz val="9"/>
            <color indexed="81"/>
            <rFont val="Tahoma"/>
            <family val="2"/>
          </rPr>
          <t xml:space="preserve">
</t>
        </r>
      </text>
    </comment>
    <comment ref="H17" authorId="0" shapeId="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K17" authorId="0" shapeId="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L17" authorId="0" shapeId="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M17" authorId="0" shapeId="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N17" authorId="0" shapeId="0">
      <text>
        <r>
          <rPr>
            <b/>
            <sz val="9"/>
            <color indexed="81"/>
            <rFont val="Tahoma"/>
            <family val="2"/>
          </rPr>
          <t xml:space="preserve">
CAMPO AUTOMATICO
NO DILIGENCIAR
</t>
        </r>
      </text>
    </comment>
    <comment ref="O17" authorId="0" shapeId="0">
      <text>
        <r>
          <rPr>
            <b/>
            <sz val="9"/>
            <color indexed="81"/>
            <rFont val="Tahoma"/>
            <family val="2"/>
          </rPr>
          <t xml:space="preserve">
CAMPO AUTOMATICO
NO DILIGENCIAR
</t>
        </r>
      </text>
    </comment>
    <comment ref="P17" authorId="0" shapeId="0">
      <text>
        <r>
          <rPr>
            <b/>
            <sz val="9"/>
            <color indexed="81"/>
            <rFont val="Tahoma"/>
            <family val="2"/>
          </rPr>
          <t xml:space="preserve">
CAMPO AUTOMATICO
NO DILIGENCIAR</t>
        </r>
        <r>
          <rPr>
            <sz val="9"/>
            <color indexed="81"/>
            <rFont val="Tahoma"/>
            <family val="2"/>
          </rPr>
          <t xml:space="preserve">
</t>
        </r>
      </text>
    </comment>
    <comment ref="R17" authorId="0" shapeId="0">
      <text>
        <r>
          <rPr>
            <b/>
            <sz val="9"/>
            <color indexed="81"/>
            <rFont val="Tahoma"/>
            <family val="2"/>
          </rPr>
          <t xml:space="preserve">
CAMPO AUTOMATICO
NO DILIGENCIAR</t>
        </r>
        <r>
          <rPr>
            <sz val="9"/>
            <color indexed="81"/>
            <rFont val="Tahoma"/>
            <family val="2"/>
          </rPr>
          <t xml:space="preserve">
</t>
        </r>
      </text>
    </comment>
    <comment ref="S17" authorId="0" shapeId="0">
      <text>
        <r>
          <rPr>
            <sz val="9"/>
            <color indexed="81"/>
            <rFont val="Tahoma"/>
            <family val="2"/>
          </rPr>
          <t xml:space="preserve">Evalue el nivel de cumplimiento de la ejecución del control, de acuerdo con los criterios establecidos en el diseño.
</t>
        </r>
      </text>
    </comment>
    <comment ref="T17" authorId="0" shapeId="0">
      <text>
        <r>
          <rPr>
            <sz val="9"/>
            <color indexed="81"/>
            <rFont val="Tahoma"/>
            <family val="2"/>
          </rPr>
          <t xml:space="preserve">
</t>
        </r>
        <r>
          <rPr>
            <b/>
            <sz val="9"/>
            <color indexed="81"/>
            <rFont val="Tahoma"/>
            <family val="2"/>
          </rPr>
          <t xml:space="preserve">
CAMPO AUTOMATICO 
NO DILIGENCIAR</t>
        </r>
      </text>
    </comment>
    <comment ref="U17" authorId="0" shapeId="0">
      <text>
        <r>
          <rPr>
            <sz val="9"/>
            <color indexed="81"/>
            <rFont val="Tahoma"/>
            <family val="2"/>
          </rPr>
          <t xml:space="preserve">CAMPO AUTOMATICO 
NO DILIGENCIAR.
Resultado promedio de la evaluacion integral del control
</t>
        </r>
      </text>
    </comment>
  </commentList>
</comments>
</file>

<file path=xl/sharedStrings.xml><?xml version="1.0" encoding="utf-8"?>
<sst xmlns="http://schemas.openxmlformats.org/spreadsheetml/2006/main" count="1796" uniqueCount="1163">
  <si>
    <t>SEDE</t>
  </si>
  <si>
    <t>REGIONAL</t>
  </si>
  <si>
    <t>PROCESO</t>
  </si>
  <si>
    <t>-</t>
  </si>
  <si>
    <t>PROBABILIDAD</t>
  </si>
  <si>
    <t>IMPACTO</t>
  </si>
  <si>
    <t>MODERADO 4</t>
  </si>
  <si>
    <t>CRITERIOS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</si>
  <si>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</si>
  <si>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</si>
  <si>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</si>
  <si>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</si>
  <si>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</si>
  <si>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</si>
  <si>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</si>
  <si>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</si>
  <si>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</si>
  <si>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</si>
  <si>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</si>
  <si>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</si>
  <si>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</si>
  <si>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</si>
  <si>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</si>
  <si>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</si>
  <si>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</si>
  <si>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</si>
  <si>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</si>
  <si>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</si>
  <si>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</si>
  <si>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</si>
  <si>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</si>
  <si>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</si>
  <si>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</si>
  <si>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</si>
  <si>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</si>
  <si>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</si>
  <si>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</si>
  <si>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</si>
  <si>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</si>
  <si>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</si>
  <si>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</si>
  <si>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</si>
  <si>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</si>
  <si>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</si>
  <si>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</si>
  <si>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</si>
  <si>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</si>
  <si>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</si>
  <si>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</si>
  <si>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</si>
  <si>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</si>
  <si>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</si>
  <si>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</si>
  <si>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</si>
  <si>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</si>
  <si>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</si>
  <si>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</si>
  <si>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</si>
  <si>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</si>
  <si>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</si>
  <si>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</si>
  <si>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</si>
  <si>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</si>
  <si>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</si>
  <si>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</si>
  <si>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</si>
  <si>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</si>
  <si>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</si>
  <si>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</si>
  <si>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</si>
  <si>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</si>
  <si>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</si>
  <si>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</si>
  <si>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</si>
  <si>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</si>
  <si>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</si>
  <si>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</si>
  <si>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</si>
  <si>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</si>
  <si>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</si>
  <si>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</si>
  <si>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</si>
  <si>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</si>
  <si>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</si>
  <si>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</si>
  <si>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</si>
  <si>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</si>
  <si>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</si>
  <si>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</si>
  <si>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</si>
  <si>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</si>
  <si>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</si>
  <si>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</si>
  <si>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</si>
  <si>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</si>
  <si>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</si>
  <si>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</si>
  <si>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</si>
  <si>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</si>
  <si>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</si>
  <si>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</si>
  <si>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</si>
  <si>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</si>
  <si>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</si>
  <si>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</si>
  <si>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</si>
  <si>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</si>
  <si>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</si>
  <si>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</si>
  <si>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</si>
  <si>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</si>
  <si>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</si>
  <si>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</si>
  <si>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</si>
  <si>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</si>
  <si>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</si>
  <si>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</si>
  <si>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</si>
  <si>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</si>
  <si>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</si>
  <si>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</si>
  <si>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</si>
  <si>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</si>
  <si>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</si>
  <si>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</si>
  <si>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</si>
  <si>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</si>
  <si>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</si>
  <si>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</si>
  <si>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</si>
  <si>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</si>
  <si>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</si>
  <si>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</si>
  <si>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</si>
  <si>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</si>
  <si>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</si>
  <si>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</si>
  <si>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</si>
  <si>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</si>
  <si>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</si>
  <si>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</si>
  <si>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</si>
  <si>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</si>
  <si>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</si>
  <si>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</si>
  <si>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</si>
  <si>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</si>
  <si>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</si>
  <si>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</si>
  <si>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</si>
  <si>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</si>
  <si>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</si>
  <si>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</si>
  <si>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</si>
  <si>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</si>
  <si>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</si>
  <si>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</si>
  <si>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</si>
  <si>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</si>
  <si>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</si>
  <si>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</si>
  <si>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</si>
  <si>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</si>
  <si>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</si>
  <si>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</si>
  <si>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</si>
  <si>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</si>
  <si>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</si>
  <si>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</si>
  <si>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</si>
  <si>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</si>
  <si>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</si>
  <si>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</si>
  <si>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</si>
  <si>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</si>
  <si>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</si>
  <si>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</si>
  <si>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</si>
  <si>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</si>
  <si>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</si>
  <si>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</si>
  <si>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</si>
  <si>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</si>
  <si>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</si>
  <si>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</si>
  <si>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</si>
  <si>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</si>
  <si>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</si>
  <si>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</si>
  <si>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</si>
  <si>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</si>
  <si>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</si>
  <si>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</si>
  <si>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</si>
  <si>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</si>
  <si>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</si>
  <si>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</si>
  <si>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</si>
  <si>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</si>
  <si>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</si>
  <si>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</si>
  <si>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</si>
  <si>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</si>
  <si>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</si>
  <si>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</si>
  <si>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</si>
  <si>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</si>
  <si>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</si>
  <si>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</si>
  <si>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</si>
  <si>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</si>
  <si>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</si>
  <si>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</si>
  <si>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</si>
  <si>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</si>
  <si>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</si>
  <si>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</si>
  <si>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</si>
  <si>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</si>
  <si>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</si>
  <si>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</si>
  <si>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</si>
  <si>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</si>
  <si>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</si>
  <si>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</si>
  <si>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</si>
  <si>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</si>
  <si>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</si>
  <si>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</si>
  <si>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</si>
  <si>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</si>
  <si>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</si>
  <si>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</si>
  <si>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</si>
  <si>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</si>
  <si>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</si>
  <si>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</si>
  <si>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</si>
  <si>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</si>
  <si>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</si>
  <si>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</si>
  <si>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</si>
  <si>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</si>
  <si>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</si>
  <si>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</si>
  <si>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</si>
  <si>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</si>
  <si>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</si>
  <si>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</si>
  <si>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</si>
  <si>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</si>
  <si>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</si>
  <si>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</si>
  <si>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</si>
  <si>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</si>
  <si>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</si>
  <si>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</si>
  <si>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</si>
  <si>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</si>
  <si>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</si>
  <si>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</si>
  <si>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</si>
  <si>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</si>
  <si>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</si>
  <si>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</si>
  <si>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</si>
  <si>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</si>
  <si>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</si>
  <si>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</si>
  <si>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</si>
  <si>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</si>
  <si>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</si>
  <si>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</si>
  <si>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</si>
  <si>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</si>
  <si>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</si>
  <si>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</si>
  <si>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</si>
  <si>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</si>
  <si>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</si>
  <si>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</si>
  <si>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</si>
  <si>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</si>
  <si>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</si>
  <si>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</si>
  <si>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</si>
  <si>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</si>
  <si>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</si>
  <si>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</si>
  <si>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</si>
  <si>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</si>
  <si>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</si>
  <si>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</si>
  <si>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</si>
  <si>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</si>
  <si>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</si>
  <si>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</si>
  <si>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</si>
  <si>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</si>
  <si>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</si>
  <si>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</si>
  <si>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</si>
  <si>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</si>
  <si>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</si>
  <si>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</si>
  <si>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</si>
  <si>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</si>
  <si>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</si>
  <si>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</si>
  <si>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</si>
  <si>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</si>
  <si>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</si>
  <si>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</si>
  <si>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</si>
  <si>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</si>
  <si>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</si>
  <si>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</si>
  <si>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</si>
  <si>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</si>
  <si>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</si>
  <si>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</si>
  <si>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</si>
  <si>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</si>
  <si>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</si>
  <si>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</si>
  <si>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</si>
  <si>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</si>
  <si>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Los controles son efectivos y están documentados</t>
  </si>
  <si>
    <t>Regional</t>
  </si>
  <si>
    <t>BAJO-TRIVIAL 1</t>
  </si>
  <si>
    <t>BAJO-ACEPTABLE 2</t>
  </si>
  <si>
    <t>MODERADO 3</t>
  </si>
  <si>
    <t>ALTA-IMPORTANTE 4</t>
  </si>
  <si>
    <t>ALTA-IMPORTANTE 5</t>
  </si>
  <si>
    <t>BAJO-TRIVIAL 2</t>
  </si>
  <si>
    <t>BAJO-ACEPTABLE 4</t>
  </si>
  <si>
    <t>MODERADO 6</t>
  </si>
  <si>
    <t>ALTA-IMPORTANTE 8</t>
  </si>
  <si>
    <t>EXTREMA-INACEPTABLE 5</t>
  </si>
  <si>
    <t>BAJO-TRIVIAL 3</t>
  </si>
  <si>
    <t>ALTA-IMPORTANTE 9</t>
  </si>
  <si>
    <t>EXTREMA-INACEPTABLE 12</t>
  </si>
  <si>
    <t>EXTREMA-INACEPTABLE 15</t>
  </si>
  <si>
    <t>ALTA-IMPORTANTE 12</t>
  </si>
  <si>
    <t>EXTREMA-INACEPTABLE 16</t>
  </si>
  <si>
    <t>EXTREMA-INACEPTABLE 20</t>
  </si>
  <si>
    <t>ALTA-IMPORTANTE 10</t>
  </si>
  <si>
    <t>EXTREMA-INACEPTABLE 25</t>
  </si>
  <si>
    <t>Columna1</t>
  </si>
  <si>
    <t>CONTROL</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</si>
  <si>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</si>
  <si>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</si>
  <si>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</si>
  <si>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</si>
  <si>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</si>
  <si>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</si>
  <si>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</si>
  <si>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</si>
  <si>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</si>
  <si>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</si>
  <si>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</si>
  <si>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</si>
  <si>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</si>
  <si>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</si>
  <si>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</si>
  <si>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</si>
  <si>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</si>
  <si>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</si>
  <si>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</si>
  <si>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</si>
  <si>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</si>
  <si>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</si>
  <si>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</si>
  <si>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</si>
  <si>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</si>
  <si>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</si>
  <si>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</si>
  <si>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</si>
  <si>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</si>
  <si>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</si>
  <si>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</si>
  <si>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</si>
  <si>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</si>
  <si>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</si>
  <si>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</si>
  <si>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</si>
  <si>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</si>
  <si>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</si>
  <si>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</si>
  <si>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</si>
  <si>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</si>
  <si>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</si>
  <si>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</si>
  <si>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</si>
  <si>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</si>
  <si>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</si>
  <si>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</si>
  <si>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</si>
  <si>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</si>
  <si>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</si>
  <si>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</si>
  <si>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</si>
  <si>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</si>
  <si>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</si>
  <si>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</si>
  <si>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</si>
  <si>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</si>
  <si>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</si>
  <si>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</si>
  <si>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</si>
  <si>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</si>
  <si>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</si>
  <si>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</si>
  <si>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</si>
  <si>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</si>
  <si>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</si>
  <si>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</si>
  <si>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</si>
  <si>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</si>
  <si>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</si>
  <si>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</si>
  <si>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</si>
  <si>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</si>
  <si>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</si>
  <si>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</si>
  <si>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</si>
  <si>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</si>
  <si>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</si>
  <si>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</si>
  <si>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</si>
  <si>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</si>
  <si>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</si>
  <si>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</si>
  <si>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</si>
  <si>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</si>
  <si>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</si>
  <si>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</si>
  <si>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</si>
  <si>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</si>
  <si>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</si>
  <si>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</si>
  <si>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</si>
  <si>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</si>
  <si>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</si>
  <si>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</si>
  <si>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</si>
  <si>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</si>
  <si>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</si>
  <si>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</si>
  <si>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</si>
  <si>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</si>
  <si>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</si>
  <si>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</si>
  <si>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</si>
  <si>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</si>
  <si>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</si>
  <si>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</si>
  <si>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</si>
  <si>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</si>
  <si>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</si>
  <si>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</si>
  <si>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</si>
  <si>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</si>
  <si>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</si>
  <si>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</si>
  <si>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</si>
  <si>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</si>
  <si>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</si>
  <si>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</si>
  <si>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</si>
  <si>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</si>
  <si>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</si>
  <si>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</si>
  <si>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</si>
  <si>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</si>
  <si>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</si>
  <si>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</si>
  <si>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</si>
  <si>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</si>
  <si>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</si>
  <si>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</si>
  <si>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</si>
  <si>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</si>
  <si>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</si>
  <si>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</si>
  <si>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</si>
  <si>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</si>
  <si>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</si>
  <si>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</si>
  <si>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</si>
  <si>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</si>
  <si>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</si>
  <si>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</si>
  <si>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</si>
  <si>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</si>
  <si>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</si>
  <si>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</si>
  <si>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</si>
  <si>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</si>
  <si>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</si>
  <si>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</si>
  <si>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</si>
  <si>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</si>
  <si>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</si>
  <si>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</si>
  <si>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</si>
  <si>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</si>
  <si>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</si>
  <si>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</si>
  <si>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</si>
  <si>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</si>
  <si>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</si>
  <si>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</si>
  <si>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</si>
  <si>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</si>
  <si>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</si>
  <si>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</si>
  <si>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</si>
  <si>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</si>
  <si>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</si>
  <si>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</si>
  <si>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</si>
  <si>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</si>
  <si>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</si>
  <si>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</si>
  <si>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</si>
  <si>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</si>
  <si>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</si>
  <si>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</si>
  <si>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</si>
  <si>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</si>
  <si>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</si>
  <si>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</si>
  <si>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</si>
  <si>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</si>
  <si>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</si>
  <si>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</si>
  <si>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</si>
  <si>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</si>
  <si>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</si>
  <si>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</si>
  <si>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</si>
  <si>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</si>
  <si>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</si>
  <si>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</si>
  <si>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</si>
  <si>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</si>
  <si>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</si>
  <si>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</si>
  <si>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</si>
  <si>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</si>
  <si>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</si>
  <si>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</si>
  <si>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</si>
  <si>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</si>
  <si>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</si>
  <si>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</si>
  <si>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</si>
  <si>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</si>
  <si>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</si>
  <si>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</si>
  <si>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</si>
  <si>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</si>
  <si>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</si>
  <si>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</si>
  <si>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</si>
  <si>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</si>
  <si>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</si>
  <si>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</si>
  <si>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</si>
  <si>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</si>
  <si>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 xml:space="preserve">Adquisición de bienes y servicios </t>
  </si>
  <si>
    <t>Proveer los bienes y servicios que requiere la Entidad para el cumplimiento de su misión institucional, con criterios de calidad, eficiencia, oportunidad y bajo con parámetros legales.</t>
  </si>
  <si>
    <t xml:space="preserve">Comunicación estratégica </t>
  </si>
  <si>
    <t xml:space="preserve">Coordinación y articulación del SNBF y agentes  </t>
  </si>
  <si>
    <t>Articular y fortalecer  los agentes SNBF y promover alianzas para la atención y protección integral de NNA y familias.</t>
  </si>
  <si>
    <t xml:space="preserve">Direccionamiento Estratégico </t>
  </si>
  <si>
    <t>Orientar a la entidad  en la  definición, formulación y evaluación de políticas, planes, programas, lineamientos,  y proyectos para lograr el cumplimiento de la misión institucional y responsabilidades asignadas al Instituto.</t>
  </si>
  <si>
    <t>Evaluación y monitoreo  de la gestión</t>
  </si>
  <si>
    <t>Contribuir a la toma de decisiones y la mejora continua de la Entidad a partir del seguimiento, control y evaluación de  gestión institucional.</t>
  </si>
  <si>
    <t>Gestión de la tecnología e información</t>
  </si>
  <si>
    <t xml:space="preserve">Gestión de talento humano </t>
  </si>
  <si>
    <t xml:space="preserve">Gestión financiera </t>
  </si>
  <si>
    <t>Liderar el manejo eficiente de los recursos financieros, el seguimiento y control del recaudo, presupuesto, tesorería y contabilidad.</t>
  </si>
  <si>
    <t xml:space="preserve">Gestión jurídica </t>
  </si>
  <si>
    <t>Asesorar  jurídicamente los asuntos de carácter administrativo,  misional, realizar el cobro coactivo y ejercer la defensa judicial, administrativa y extrajudicial del ICBF, para garantizar el efectivo cumplimiento de los objetivos de la entidad.</t>
  </si>
  <si>
    <t>Inspección vigilancia y control.</t>
  </si>
  <si>
    <t xml:space="preserve">Mejora e Innovación </t>
  </si>
  <si>
    <t>Incrementar la eficacia, eficiencia y efectividad de la gestión y la excelencia en la prestación de los servicios del ICBF con un enfoque de gestión por procesos y orientado al resultado de  los objetivos institucionales.</t>
  </si>
  <si>
    <t xml:space="preserve">Promoción y prevención </t>
  </si>
  <si>
    <t>Liderar el diseño y desarrollo de las estrategias, programas y modalidades dirigidas a niños, niñas, adolescentes, familias y comunidades para la  promoción de derechos y la prevención de vulneraciones en el marco de un enfoque integral.</t>
  </si>
  <si>
    <t xml:space="preserve">Protección </t>
  </si>
  <si>
    <t>Liderar el diseño y desarrollo de  estrategias, programas y modalidades para asegurar actuaciones  oportunas  y con calidad, que restablezcan los derechos de los niños, las niñas  y los adolescentes en situación de inobservancia, amenaza o vulneración.</t>
  </si>
  <si>
    <t>Relación con el ciudadano</t>
  </si>
  <si>
    <t xml:space="preserve">Servicios administrativos </t>
  </si>
  <si>
    <t>NO APLICA</t>
  </si>
  <si>
    <t>ID_PROCESO</t>
  </si>
  <si>
    <t>AB</t>
  </si>
  <si>
    <t>CE</t>
  </si>
  <si>
    <t>CA</t>
  </si>
  <si>
    <t>DE</t>
  </si>
  <si>
    <t>EM</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</si>
  <si>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</si>
  <si>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</si>
  <si>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</si>
  <si>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</si>
  <si>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</si>
  <si>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</si>
  <si>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</si>
  <si>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</si>
  <si>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</si>
  <si>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</si>
  <si>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</si>
  <si>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</si>
  <si>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</si>
  <si>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</si>
  <si>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</si>
  <si>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</si>
  <si>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</si>
  <si>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</si>
  <si>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</si>
  <si>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</si>
  <si>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</si>
  <si>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</si>
  <si>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</si>
  <si>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</si>
  <si>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</si>
  <si>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</si>
  <si>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</si>
  <si>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</si>
  <si>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</si>
  <si>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</si>
  <si>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</si>
  <si>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</si>
  <si>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</si>
  <si>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</si>
  <si>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</si>
  <si>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</si>
  <si>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</si>
  <si>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</si>
  <si>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</si>
  <si>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</si>
  <si>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</si>
  <si>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</si>
  <si>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</si>
  <si>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</si>
  <si>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</si>
  <si>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</si>
  <si>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</si>
  <si>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</si>
  <si>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</si>
  <si>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</si>
  <si>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</si>
  <si>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</si>
  <si>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</si>
  <si>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</si>
  <si>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</si>
  <si>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</si>
  <si>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</si>
  <si>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</si>
  <si>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</si>
  <si>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</si>
  <si>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</si>
  <si>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</si>
  <si>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</si>
  <si>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</si>
  <si>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</si>
  <si>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</si>
  <si>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</si>
  <si>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</si>
  <si>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</si>
  <si>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</si>
  <si>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</si>
  <si>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</si>
  <si>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</si>
  <si>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</si>
  <si>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</si>
  <si>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</si>
  <si>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</si>
  <si>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</si>
  <si>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</si>
  <si>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</si>
  <si>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</si>
  <si>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</si>
  <si>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</si>
  <si>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</si>
  <si>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</si>
  <si>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</si>
  <si>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</si>
  <si>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</si>
  <si>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</si>
  <si>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</si>
  <si>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</si>
  <si>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</si>
  <si>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</si>
  <si>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</si>
  <si>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</si>
  <si>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</si>
  <si>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</si>
  <si>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</si>
  <si>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</si>
  <si>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</si>
  <si>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</si>
  <si>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</si>
  <si>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</si>
  <si>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</si>
  <si>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</si>
  <si>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</si>
  <si>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</si>
  <si>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</si>
  <si>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</si>
  <si>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</si>
  <si>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</si>
  <si>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</si>
  <si>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</si>
  <si>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</si>
  <si>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</si>
  <si>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</si>
  <si>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</si>
  <si>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</si>
  <si>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</si>
  <si>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</si>
  <si>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</si>
  <si>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</si>
  <si>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</si>
  <si>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</si>
  <si>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</si>
  <si>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</si>
  <si>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</si>
  <si>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</si>
  <si>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</si>
  <si>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</si>
  <si>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</si>
  <si>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</si>
  <si>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</si>
  <si>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</si>
  <si>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</si>
  <si>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</si>
  <si>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</si>
  <si>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</si>
  <si>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</si>
  <si>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</si>
  <si>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</si>
  <si>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</si>
  <si>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</si>
  <si>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</si>
  <si>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</si>
  <si>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</si>
  <si>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</si>
  <si>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</si>
  <si>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</si>
  <si>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</si>
  <si>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</si>
  <si>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</si>
  <si>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</si>
  <si>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</si>
  <si>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</si>
  <si>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</si>
  <si>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</si>
  <si>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</si>
  <si>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</si>
  <si>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</si>
  <si>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</si>
  <si>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</si>
  <si>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</si>
  <si>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</si>
  <si>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</si>
  <si>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</si>
  <si>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</si>
  <si>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</si>
  <si>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</si>
  <si>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</si>
  <si>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</si>
  <si>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</si>
  <si>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</si>
  <si>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</si>
  <si>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</si>
  <si>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RESULTADO EVALUACION DE LA EJECUCION</t>
  </si>
  <si>
    <t>Criterios de Calificación</t>
  </si>
  <si>
    <t>Calificación</t>
  </si>
  <si>
    <t>CALIFICACION DEL CONJUNTO DE CONTROLES</t>
  </si>
  <si>
    <t>SI</t>
  </si>
  <si>
    <t>NO</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</si>
  <si>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</si>
  <si>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</si>
  <si>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</si>
  <si>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</si>
  <si>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</si>
  <si>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</si>
  <si>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</si>
  <si>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</si>
  <si>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</si>
  <si>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</si>
  <si>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</si>
  <si>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</si>
  <si>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</si>
  <si>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</si>
  <si>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</si>
  <si>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</si>
  <si>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</si>
  <si>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</si>
  <si>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</si>
  <si>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</si>
  <si>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</si>
  <si>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</si>
  <si>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</si>
  <si>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</si>
  <si>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</si>
  <si>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</si>
  <si>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</si>
  <si>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</si>
  <si>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</si>
  <si>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</si>
  <si>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</si>
  <si>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</si>
  <si>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</si>
  <si>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</si>
  <si>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</si>
  <si>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</si>
  <si>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</si>
  <si>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</si>
  <si>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</si>
  <si>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</si>
  <si>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</si>
  <si>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ES RIESGO CORRUPCION</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</si>
  <si>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</si>
  <si>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</si>
  <si>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Gestionar, administrar y controlar los recursos, bienes y servicios de apoyo para la institución.</t>
  </si>
  <si>
    <t>Implementar las políticas y normas del talento humana para la vinculación, desarrollo y retiro de los funcionarios con el fin de que la entidad alcance las metas estratégicas</t>
  </si>
  <si>
    <t>Asesorar, diseñar e implementar estrategias de comunicación para la movilidad y pedagogía social en la promoción de la garantía de derechos de las niñas, niños, adolescentes y las familias, así como divulgar la gestión del ICBF y posicionar su imagen.</t>
  </si>
  <si>
    <t>Realizar inspección vigilancia y control de la prestación del servicio público de Bienestar Familiar para determinar las condiciones de cumplimiento de la normativa vigente de acuerdo a la modalidad de servicio prestado.</t>
  </si>
  <si>
    <t>Acercar el ICBF a la ciudadanía, facilitando el acceso a la información y a los servicios, promoviendo el control social y la participación ciudadana y, administrar y custodiar los archivos institucionales.</t>
  </si>
  <si>
    <t>DIRECCIONAMIENTO, PROCESOS</t>
  </si>
  <si>
    <t xml:space="preserve">Vulnerabilidad Informática </t>
  </si>
  <si>
    <t>UBICACIÓN</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</si>
  <si>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</si>
  <si>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</si>
  <si>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</si>
  <si>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</si>
  <si>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</si>
  <si>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</si>
  <si>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</si>
  <si>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</si>
  <si>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</si>
  <si>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</si>
  <si>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</si>
  <si>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</si>
  <si>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</si>
  <si>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</si>
  <si>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</si>
  <si>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</si>
  <si>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</si>
  <si>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</si>
  <si>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</si>
  <si>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</si>
  <si>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</si>
  <si>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</si>
  <si>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</si>
  <si>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</si>
  <si>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</si>
  <si>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</si>
  <si>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</si>
  <si>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</si>
  <si>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</si>
  <si>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</si>
  <si>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</si>
  <si>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</si>
  <si>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</si>
  <si>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</si>
  <si>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</si>
  <si>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</si>
  <si>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</si>
  <si>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</si>
  <si>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</si>
  <si>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</si>
  <si>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</si>
  <si>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</si>
  <si>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</si>
  <si>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</si>
  <si>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</si>
  <si>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</si>
  <si>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</si>
  <si>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</si>
  <si>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</si>
  <si>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</si>
  <si>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</si>
  <si>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</si>
  <si>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</si>
  <si>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</si>
  <si>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</si>
  <si>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</si>
  <si>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</si>
  <si>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</si>
  <si>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</si>
  <si>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</si>
  <si>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</si>
  <si>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</si>
  <si>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</si>
  <si>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</si>
  <si>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</si>
  <si>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</si>
  <si>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</si>
  <si>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</si>
  <si>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</si>
  <si>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</si>
  <si>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</si>
  <si>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</si>
  <si>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</si>
  <si>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</si>
  <si>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</si>
  <si>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</si>
  <si>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</si>
  <si>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</si>
  <si>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</si>
  <si>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</si>
  <si>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</si>
  <si>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</si>
  <si>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</si>
  <si>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</si>
  <si>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</si>
  <si>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</si>
  <si>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</si>
  <si>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</si>
  <si>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</si>
  <si>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</si>
  <si>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</si>
  <si>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</si>
  <si>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</si>
  <si>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</si>
  <si>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</si>
  <si>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</si>
  <si>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</si>
  <si>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</si>
  <si>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</si>
  <si>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</si>
  <si>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</si>
  <si>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</si>
  <si>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</si>
  <si>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</si>
  <si>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</si>
  <si>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</si>
  <si>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</si>
  <si>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</si>
  <si>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</si>
  <si>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</si>
  <si>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</si>
  <si>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</si>
  <si>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</si>
  <si>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</si>
  <si>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</si>
  <si>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</si>
  <si>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</si>
  <si>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</si>
  <si>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</si>
  <si>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</si>
  <si>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</si>
  <si>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EFECTIVO (5)</t>
  </si>
  <si>
    <t>MODERADAMENTE EFECTIVO (3)</t>
  </si>
  <si>
    <t>POCO EFECTIVO (1)</t>
  </si>
  <si>
    <t>DISEÑO</t>
  </si>
  <si>
    <t>EJECUCIÓN</t>
  </si>
  <si>
    <t>SOLIDEZ DEL CONTROL</t>
  </si>
  <si>
    <t>CATASTRÓFICO</t>
  </si>
  <si>
    <t>Trimestral</t>
  </si>
  <si>
    <t>Desarticulación del Sistema Integrado de Gestión</t>
  </si>
  <si>
    <t>No hay acción u omisión._x000D_
No hay uso del poder._x000D_
No hay desviación de la gestión de lo público._x000D_
No hay beneficio particular._x000D_
_x000D_
NO ES UN RIESGO DE CORRUPCIÓN</t>
  </si>
  <si>
    <t>Las categorias afectadas son: _x000D_
-Proceso -Recursos -Información _x000D_
_x000D_
Total Categorias: 3</t>
  </si>
  <si>
    <t>Trmestral</t>
  </si>
  <si>
    <t>MEJORA E INNOVACIÓN</t>
  </si>
  <si>
    <t>Clasificación de la Información:
Pública</t>
  </si>
  <si>
    <t>INSTITUTO COLOMBIANO DE BIENESTAR FAMILIAR</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</si>
  <si>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</si>
  <si>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 xml:space="preserve">INSTITUTO COLOMBIANO DE BIENESTAR FAMILIAR </t>
  </si>
  <si>
    <t>F1.G3.MI</t>
  </si>
  <si>
    <t>* Recurso humano para el sostenibilidad y mejora del SIGE en los tres nivesles.
* Documentación del SIGE actualizada y disponibilidad en las intranet y la web.
* Administración del riesgo con metodologia en el ICBF-
* Promoción de la cultura de innovación.
* Auditorias internas
* Gestión de acciones de mejora  a traves de la aplicación de ISOLUCION
* Debilidad en la articulación de los ejes del SIGE.
* Falta de conciencia en la generación de servicios no conforme para el mejoramiento continuo.
* Debilidad en la implementación de la administración de riesgos.
* Baja apropiación en las politicas del SIGE.</t>
  </si>
  <si>
    <t>Se puede presentar acción u omisión del funcionario o colaborador._x000D_
No hay uso del poder._x000D_
No hay desviación de la gestión de lo público._x000D_
No hay beneficio particular._x000D_
_x000D_
NO ES UN RIESGO DE CORRUPCIÓN</t>
  </si>
  <si>
    <t>Las categorias afectadas son: _x000D_
-Proceso -Recursos -Intervención -Información _x000D_
_x000D_
Total Categorias: 4</t>
  </si>
  <si>
    <t>Baja adaptabilidad de los Procesos a los cambios del contexto estrategico</t>
  </si>
  <si>
    <t>INDICADOR ASOCIADO
TABLERO DE CONTROL</t>
  </si>
  <si>
    <t>INDICADOR OPERATIVO INTERNO</t>
  </si>
  <si>
    <t>5. CONTROL Y REVISION
Primer Cuatrimestre</t>
  </si>
  <si>
    <t>5. CONTROL Y REVISION
Segundo Cuatrimestre</t>
  </si>
  <si>
    <t>5. CONTROL Y REVISION
Tercer Cuatrimestre</t>
  </si>
  <si>
    <t>CZ NAZARETH</t>
  </si>
  <si>
    <t>CZ INIRIDA</t>
  </si>
  <si>
    <t>CZ SAN JOSE DE GUAVIARE</t>
  </si>
  <si>
    <t>CZ MITU</t>
  </si>
  <si>
    <t>CZ PUERTO CARREÑO</t>
  </si>
  <si>
    <t>CZ RESTAURAR</t>
  </si>
  <si>
    <t>CZ LA FLORESTA</t>
  </si>
  <si>
    <t>CZ CREER</t>
  </si>
  <si>
    <t>CZ SOACHA CENTRO</t>
  </si>
  <si>
    <t>CZ RESURGIR</t>
  </si>
  <si>
    <t>CZ MELGAR</t>
  </si>
  <si>
    <t>CZ LETICIA</t>
  </si>
  <si>
    <t>EL CONTROL TIENE ASIGNADO RESPONSABLE2</t>
  </si>
  <si>
    <t>LA DESCRIPCIÓN DEL CONTROL ES CONFIABLE</t>
  </si>
  <si>
    <t>PROPÓSITO DEL CONTROL</t>
  </si>
  <si>
    <t>Prevenir</t>
  </si>
  <si>
    <t>Detectar</t>
  </si>
  <si>
    <t>No es un Control</t>
  </si>
  <si>
    <t xml:space="preserve">EVIDENCIA EN LA EJECUCIÓN DEL CONTROL </t>
  </si>
  <si>
    <t>Completa</t>
  </si>
  <si>
    <t>Incompleta</t>
  </si>
  <si>
    <t>No Existe</t>
  </si>
  <si>
    <t>Proposito del Control</t>
  </si>
  <si>
    <t>PERIODICIDAD DE EJECUCIÓN DEL CONTROL</t>
  </si>
  <si>
    <t>SEGREGACIÓN Y AUTORIDAD DEL RESPONSABLE DEL CONTROL</t>
  </si>
  <si>
    <t>Adecuado</t>
  </si>
  <si>
    <t>Inadecuado</t>
  </si>
  <si>
    <t>El control se ejecuta de manera consistente por parte del responsable.</t>
  </si>
  <si>
    <t>El control se ejecuta algunas veces por parte del responsable.</t>
  </si>
  <si>
    <t>El control no se ejecuta por parte del responsable.</t>
  </si>
  <si>
    <t>SOLIDEZ INDIVIDUAL DE CADA CONTROL</t>
  </si>
  <si>
    <t>DEBIL</t>
  </si>
  <si>
    <t>El conjunto de controles no mitiga el riesgo asociado. Se requiere estudiar la viabilidad de estos controles y tomar acciones a fin de tratar adecuadamente el riesgo, o implementar nuevos controles.</t>
  </si>
  <si>
    <t>Directamente</t>
  </si>
  <si>
    <t>No Disminuye</t>
  </si>
  <si>
    <t>Indirectamente</t>
  </si>
  <si>
    <t xml:space="preserve">1. DISEÑO DEL PROCESO: claridad en la descripción del alcance y objetivo del proceso._x000D_
2. INTERACCIONES CON OTROS PROCESOS: relación precisa con otros procesos en cuanto a insumos, proveedores, productos, usuarios o clientes._x000D_
3. TRANSVERSALIDAD: procesos que determinan lineamientos necesarios para el desarrollo de todos los procesos de la entidad._x000D_
4. PROCEDIMIENTOS ASOCIADOS: pertinencia en los procedimientos que desarrollan los procesos._x000D_
5. RESPONSABLES DEL PROCESO: grado de autoridad y responsabilidad de los funcionarios frente al proceso._x000D_
6. COMUNICACIÓN ENTRE LOS PROCESOS: efectividad en los flujos de información determinados en la interacción de los procesos._x000D_
7. ACTIVOS DE SEGURIDAD DIGITAL DEL PROCESO: información, aplicaciones, hardware entre otros, que se deben proteger para garantizar el funcionamiento interno de cada proceso, como de cara al ciudadano._x000D_
8. CAPACIDAD: Es el conjunto de recursos (talento humano, infraestructura, ambiente para la operación de los procesos) con los que cuenta el proceso para el desarrollo de su objetivo, su implementación, mantenimiento y mejora continua._x000D_
9. GESTIÓN DEL CONOCIMIENTO: Se refiere a la manera en la que el proceso determina y gestiona el conocimiento necesario para su operación y el logro de la conformidad de sus salidas (producto y/o servicio)._x000D_
10. EJECUCCIÓN: Hace referencia a la inmediatez y facilidad que tiene el proceso para gestionar y tramitar las actividades planteadas orientadas al logro de su objetivo o razón de ser._x000D_
</t>
  </si>
  <si>
    <t>Se puede presentar acción u omisión del funcionario o colaborador._x000D_
Se puede presentar uso del poder._x000D_
Se puede presentar desviación de la gestión de lo público._x000D_
Se puede generar un beneficio particular._x000D_
_x000D_
ES UN RIESGO DE CORRUPCIÓN</t>
  </si>
  <si>
    <t>Las preguntas contestadas afirmativamente fueron: _x000D_
1_x000D_
_x000D_
Total de preguntas: 1</t>
  </si>
  <si>
    <t>Versión 4</t>
  </si>
  <si>
    <t>Página 1 de 4</t>
  </si>
  <si>
    <t>Página 2 de 4</t>
  </si>
  <si>
    <t>Página 3 de 4</t>
  </si>
  <si>
    <t>Página 4 de 4</t>
  </si>
  <si>
    <t xml:space="preserve">1. ECONÓMICOS: Disponibilidad de capital, liquidez, mercados financieros, desempleo, competencia._x000D_
2. POLÍTICOS: Cambios de gobierno, legislación, políticas públicas, regulación._x000D_
3. SOCIALES: Demografía, responsabilidad social, orden público._x000D_
6. COMUNICACIÓN EXTERNA: Mecanismos utilizados para entrar en contacto con los usuarios o ciudadanos, canales establecidos para que el mismo se_x000D_
comunique con la entidad._x000D_
7. ARTICULACIÓN INSTITUCIONAL: Relación con otras entidades públicas, privadas y ONGs._x000D_
</t>
  </si>
  <si>
    <t xml:space="preserve">1. FINANCIEROS: Presupuesto de funcionamiento, recursos de inversión, infraestructura, capacidad instalada._x000D_
2. TALENTO HUMANO: Competencia del personal, disponibilidad del personal, seguridad y salud en el trabajo, toma de conciencia, creencias, valores y principios organizacionales, clima y ambiente laboral._x000D_
3. TECNOLOGÍA: Integridad de datos, disponibilidad de datos y sistemas,_x000D_
desarrollo, producción, mantenimiento de sistemas de información._x000D_
4. ESTRATÉGICOS: Direccionamiento estratégico (normas, directrices y modelos adoptados por el instituto para lograr su objetivo misional), planeación institucional, liderazgo, organizacion de las dependencias, grupos de trabajo, definición de funciones, roles y responsabilidades, articulación interna, trabajo en equipo, rendición de cuentas._x000D_
5. COMUNICACIÓN INTERNA: Canales utilizados y su efectividad, flujo de la información necesaria para el desarrollo de la operación._x000D_
</t>
  </si>
  <si>
    <t>* Conocimientos insuficientes por parte de las Regionales, Centros Zonales y EAS en el manejo del sistema de información CUENTAME del componente de seguimiento nutricional.
* Falta de apoyo técnico en sistemas de información en la Dirección de Nutrición para atender los requerimientos del aplicativo Cuentame y SIM.
* Baja calidad de la información registrada en el aplicativo CUENTAME y SIM por parte de las EAS, Regionales y Centros Zonales.
* Inoportunidad en el registro de la información en el aplicativo CUENTAME y SIM por parte de las EAS, Regionales y Centros Zonales.</t>
  </si>
  <si>
    <t xml:space="preserve">* Falta de aplicación de la normatividad y metodología vigente para la construcción de planes de SAN.
* Debilidad en acciones de seguimiento por parte de la comisión intersectorial. </t>
  </si>
  <si>
    <t>El control social  por parte de la comunidad beneficiaria, no se cumple en todo el territorio nacional 
En épocas electorales  se puede utilizar la Bienestarina  con fines políticos.</t>
  </si>
  <si>
    <t xml:space="preserve">Beneficiarios que no cuentan con el conocimiento sobre las condiciones de uso de los programas 
Inconsistencias en las bases de referencia remitidas para la focalización.
Inexistencia de acciones diferenciales que permitan la adaptación de los criterios de focalización al territorio.
Debilidades en la aplicación en los procedimientos de focalización. 
Colaboradores, Operadores y/o Beneficiarios que desconocen o no aplican las condiciones de acceso a los programas. </t>
  </si>
  <si>
    <t>Falta de coordinación y articulación interinstitucional
Diferentes interpretaciones y aplicaciones del conceptos tecnicos  
Concurrencia entre los programas del ICBF</t>
  </si>
  <si>
    <t>Percepción errónea sobre la misión del ICBF por parte de las familias de los niños, niñas y adolescentes atendidos en los servicios institucionales, especialmente en los servicios  de protección. 
Falta de conocimiento por parte de operadores de los servicios y de padres, madres y cuidadores sobre las modalidades de atención implementadas por la Dirección de Familias y Comunidades
Familias dispersas. Alto costo de respuesta para las familias (tiempo, dinero, transporte) que dificulta acceder a encuentros grupales y participar activamente en otras actividades de atención.</t>
  </si>
  <si>
    <t>Agentes educativos  no capacitados para atender las situaciones de emergencia o accidentes que se puedan presentar al interior de las instalaciones donde se presta la atención a niños y niñas beneficiarios de los programas de primera infancia.
Agentes educativos de edad avanzada  que no cuentan con sus capacidades físicas para responder ante un accidente o situación de emergencia.
Agentes educativos que presentan algún tipo de condición o enfermedad que reduce su capacidad de respuesta ante una eventual emergencia o situación de riesgo.</t>
  </si>
  <si>
    <t>Estrategias inadecuadas en las inducciones y sensibilizaciones que dificultan la apropiación de los criterios de la operación.
Diversidad en la interpretación y aplicación de los criterios definidos para la operación.
Multiplicidad de actores y niveles institucionales que intervienen en los procesos de la operación.
Falta de apropiación de las competencias, roles y responsabilidades de la operación en cada nivel institucional.</t>
  </si>
  <si>
    <t>Planes departamentales  y territoriales de seguridad alimentaria y nutricional-SAN formulados sin la Participación del ICBF.  
NUTRICIÓN</t>
  </si>
  <si>
    <t>Uso indebido de los alimentos de alto valor nutricional.
NUTRICIÓN</t>
  </si>
  <si>
    <t>Materialización de externalidades  y dificultades operativas que generen deserción en los programas de atención
NIÑEZ</t>
  </si>
  <si>
    <t>Ocurrencia de accidentes que afecten la integridad de los niños y niñas menores de 5 años en Programas de Primera Infancia
PRIMERA INFANCIA</t>
  </si>
  <si>
    <t>Seguimiento nutricional con información inoportuna, de baja calidad  e Insuficiente registro de los beneficiarios atendidos en los programas del ICBF; así mismo demoras administrativas, operativas y tecnológicas  para realizar los ajustes requeridos en el sistema de seguimiento nutricional, que afectan el levantamiento, consolidación y análisis de la información por parte de las regionales con la periodicidad establecida.</t>
  </si>
  <si>
    <t>Planes y proyectos de SAN departamentales y territoriales formulados con acciones que no dan respuesta a las necesidades de la población.</t>
  </si>
  <si>
    <t xml:space="preserve">Potencial comercialización de los alimentos de alto valor nutricional que produce y entrega el ICBF a los puntos de entrega y/o beneficiarios.
Utilización de los alimentos a favor de terceros.
</t>
  </si>
  <si>
    <t>Población atendida que se vincula de manera tardía o que no cumple con los criterios de selección  definidos en los programas del ICBF. Exclusión de población que cumple con  las características para ser atendida y/o atención a población que no cumple con los criterios de selección definidos en los programas del ICBF.</t>
  </si>
  <si>
    <t xml:space="preserve">Estrategias y acciones no articuladas para una adecuada prestación del servicio del ICBF </t>
  </si>
  <si>
    <t>La ausencia de participación continua de las familias en las diferentes actividades que conforman el proceso de intervención, afectando los resultados previstos.</t>
  </si>
  <si>
    <t xml:space="preserve">Este  riesgo se  refiere a la existencia de diversos  factores  externos  tales como los procesos de movilización de las  familias y/o comunidades  por  necesidades  económicas o situaciones  de  violencia que pueden  determinar  la  deserción de los  participantes  inicialmente  focalizados en el  programa. Por  otro  lado, también pueden  presentarse  situaciones  más relacionadas  con la  ejecución del programa cuando se implementan metodologías que no estimulan la  participación y permanencia de los NNA focalizados. </t>
  </si>
  <si>
    <t>Al existir la posibilidad de que se presente  un accidente o situación de emergencia, debido a que los agentes educativos responsables de  la atención de los niños y las niñas no posee las aptitudes y capacidades requeridas para dar respuesta en el momento oportuno, se requiere establecer mecanismos de cualificación en atención de dichas situaciones y mecanismos de control que permitan evidenciar y prevenir los riesgos que puedan afectar la integridad de niños y niñas.</t>
  </si>
  <si>
    <t xml:space="preserve">Las diversas interpretaciones en la operación frente a los aspectos técnicos, juridicos y financieros, por parte de los colaboradores en los diferentes niveles, dificulta la prestación oportuna de los servicios y el cumplimiento de las metas establecidas. </t>
  </si>
  <si>
    <t>Inadecuado seguimiento nutricional que no permite tomar decisiones de acuerdo a las necesides reales de los beneficiarios.</t>
  </si>
  <si>
    <t>X</t>
  </si>
  <si>
    <t>PA-26
PA-27</t>
  </si>
  <si>
    <t>Aislamiento del ICBF en los procesos de planeación territorial en SAN.</t>
  </si>
  <si>
    <t>PA-28</t>
  </si>
  <si>
    <t>Personas focalizadas por el ICBF no son las beneficiarias del producto
Obtención de beneficios propios de personas diferentes al ICBF  (Politicos,  economico, entre otros). 
Detrimento patrimonial.</t>
  </si>
  <si>
    <t>Asociar indicador operativo de interventoria y novedades.</t>
  </si>
  <si>
    <t>Inapropiado uso de los recursos
Sanciones y/o investigaciones por entes externos.
Disminución del impacto de los programas, modalidades , estrategias y acciones en  los NNA y familias
Niñas, Niñas adolescentes  con derechos vulnerados, amenazados e inobservados</t>
  </si>
  <si>
    <t>PA-112
PA-01
M1PM101
PA-18
PA-16</t>
  </si>
  <si>
    <t xml:space="preserve">Duplicidad en los procesos 
Se afecta  el  impacto esperado en la población
Pérdida de recursos
Deficiencias en la calidad de atención 
Reprocesas en todos componentes de la atención  </t>
  </si>
  <si>
    <t>PA-112
PA-01</t>
  </si>
  <si>
    <t>* Inconsistencias en el aboradaje familiar
* Incumplimiento de obligaciones contractuales
* Perdida de la credibilidad de las modalidades del instituto.</t>
  </si>
  <si>
    <t>Se realizara propuesta de indicador interno para medir la deserción de los NNA</t>
  </si>
  <si>
    <t>Aumento en los indices de accidentalidad y mortalidad en los beneficiarios a quienes se les está brindando la atención
Sanciones y/o investigaciones por parte de los entes de control.
Afectación a nivel nacional de la imagen institucional</t>
  </si>
  <si>
    <t>* Incumplimiento contractual
* Sanciones y/o demandas.
* Inejecución de recursos financieros.
* Población no atendida o con atención sin el cumplimiento total.</t>
  </si>
  <si>
    <t>Las preguntas contestadas afirmativamente fueron: _x000D_
2 - 3 - 4 - 5 - 6 - 7 - 8 - 9 - 10 - 11 - 12 - 13 - 14 - 15 - 17 - 18_x000D_
_x000D_
Total de preguntas: 16</t>
  </si>
  <si>
    <t>PP4+</t>
  </si>
  <si>
    <t>Mejoramiento de los esquemas de control y seguimiento a la entrega de AAVN</t>
  </si>
  <si>
    <t>Director de Nutrición</t>
  </si>
  <si>
    <t xml:space="preserve">1. Fortalecimiento a la Supervisión e Interventoría a la entrega de Alimentos de Alto Valor Nutricional a través de Asistencia Técnica y el servicio de Interventoría. </t>
  </si>
  <si>
    <t>Niñas y niños con riesgo de desnutrición que no mejoran su estado nutricional, a partir de una intervención por los equipos interdisciplinarios modalidades preventivas de la Dirección de nutrición del proceso de promoción y prevención.</t>
  </si>
  <si>
    <t>PA-26
PA-27
Indicador de CRN</t>
  </si>
  <si>
    <t>Deterioro de la salud y del estado nutricional de los niños y niñas atendidos.</t>
  </si>
  <si>
    <t xml:space="preserve">Baja asistencia técnica realizada a los operadores.
Incumplimiento por parte de los operadores del objeto y las obligaciones contractuales, asi como de los lineamientos técnicos.
</t>
  </si>
  <si>
    <t>PP3</t>
  </si>
  <si>
    <t>PP2</t>
  </si>
  <si>
    <t>Las categorias afectadas son: _x000D_
-Proceso _x000D_
_x000D_
Total Categorias: 1</t>
  </si>
  <si>
    <t xml:space="preserve">Acompañamiento a las Regionales para participar en la formualción e implementación de Planes de Seguridad alimentaria y Nutricional - SAN. </t>
  </si>
  <si>
    <t>Procesamiento de datos para cálculo de indicadores</t>
  </si>
  <si>
    <t>Cuatrimestral</t>
  </si>
  <si>
    <t>1. Diseño e implemetación y mejora de lineamientos y manuales operativos
2.Comité de seguimiento  a la operación de las modalidades  Primera infancia</t>
  </si>
  <si>
    <t>PP5</t>
  </si>
  <si>
    <t>Socializar los Criterios de focalización establecidos  en el Procedimiento y Manual Operativo vigente</t>
  </si>
  <si>
    <t>Director de Primera Infancia</t>
  </si>
  <si>
    <t xml:space="preserve">Realizar cruce de información de la población atendida contra los criterios de focalización establecidos. </t>
  </si>
  <si>
    <t>Las categorias afectadas son: _x000D_
-Proceso -Imagen -Intervención _x000D_
_x000D_
Total Categorias: 3</t>
  </si>
  <si>
    <t>PP9</t>
  </si>
  <si>
    <t>Inclusión en las minutas contractuales una obligación para la solicitud del certificado medico de ingreso de las madres comunitarias para su vinculación laboral</t>
  </si>
  <si>
    <t>Las categorias afectadas son: _x000D_
-Proceso -Imagen -Recursos _x000D_
_x000D_
Total Categorias: 3</t>
  </si>
  <si>
    <t>1. Aplicación y seguimiento de rutas de interoperabilidad.</t>
  </si>
  <si>
    <t>Direccion de Familias y Comunidades</t>
  </si>
  <si>
    <t>Baja participación y/o continuidad de las familias en los programas del ICBF.
FAMILIA</t>
  </si>
  <si>
    <t>PA19
Porcentaje de NNA de modalidades priorizadas vinculadas en protección cuyas reciben acompañamiento familiar y comunitaria (Por definar codigo)
Numero de familias en situación de vulnerabilidad con acompañamiento familiar y comunitario. (Por definir codigo)
M3-PM1-04</t>
  </si>
  <si>
    <t>Las categorias afectadas son: _x000D_
-Imagen -Recursos _x000D_
_x000D_
Total Categorias: 2</t>
  </si>
  <si>
    <t>1. Seguimiento al reporte de las metas sociales 
2. Reporte del estado de los pagos para cada uno de los contratos de acuerdo a la modalidad de contratación definida</t>
  </si>
  <si>
    <t>Subdireccion de Operaciones para la Atencion a Familias y Comunidades</t>
  </si>
  <si>
    <t xml:space="preserve">Cruce de base de población focalizada contra informe de atención dentro del sistema de información </t>
  </si>
  <si>
    <t>Ajuste y formalización de referentes conceptuales y metodológicos (manuales operativos, formatos, y fichas de programación).</t>
  </si>
  <si>
    <t>Diseño e implementación de formatos para verificar la vinculación de las familias a las modalidades de la Dirección de Familias y Comunidades</t>
  </si>
  <si>
    <t>Seguimiento a la participacion de las familias en las actividades de la modalidad</t>
  </si>
  <si>
    <t>PP7</t>
  </si>
  <si>
    <t xml:space="preserve">Reporte mensual del estado de pagos efectuados para cada uno de los contratos </t>
  </si>
  <si>
    <t xml:space="preserve">Subdirección de Operaciones </t>
  </si>
  <si>
    <t>PP10</t>
  </si>
  <si>
    <t>Inadecuado seguimiento nutricional de los beneficiarios de los programas del ICBF.
NUTRICIÓN</t>
  </si>
  <si>
    <t>Programas del ICBF no articulados en funcion de la atención integral
PRIMERA INFANCIA</t>
  </si>
  <si>
    <t>Afectación en las metas sociales y financieras de las diferentes modalidades o servicios.
FAMILIA</t>
  </si>
  <si>
    <t>Niños y niñas en riesgo de desnutrición con atención en las modalidades que lidera la dirección de nutrición del ICBF, que no mejoran su estado nutricional.
NUTRICIÓN</t>
  </si>
  <si>
    <t>Inadecuada focalizacion de la población a atender en los programas del Instituto
PRIMERA INFANCIA
FAMILIA
NIÑEZ</t>
  </si>
  <si>
    <t>Interrupción de los programa  de la dirección de niñez</t>
  </si>
  <si>
    <t>Perdida del  proceso en el  trabajo con los participantes.
No se logra el impacto que busca el programa.</t>
  </si>
  <si>
    <t>Las categorias afectadas son: _x000D_
-Proceso -Imagen _x000D_
_x000D_
Total Categorias: 2</t>
  </si>
  <si>
    <t>PP8</t>
  </si>
  <si>
    <t>Continuar con estrategias de seguimiento para la identificación del  grado de apropiación de la línea técnica y objetivos estratégicos por parte de aliados estratégicos y sus equipos de trabajo.</t>
  </si>
  <si>
    <t>Director de Niñez y Adolescencia</t>
  </si>
  <si>
    <t>Dirección de Niñez y Adolescencia.</t>
  </si>
  <si>
    <t xml:space="preserve"> INDICADOR
 PA-10
NÚMERO DE VISITAS DE SUPERVISIÓN REALIZADAS A LAS MODALIDADES DE ATENCIÓN A LA PRMERA INFANCIA
M1PM109
Pendiente incluir nuevo indicador</t>
  </si>
  <si>
    <r>
      <rPr>
        <b/>
        <sz val="10"/>
        <color theme="1"/>
        <rFont val="Calibri"/>
        <family val="2"/>
        <scheme val="minor"/>
      </rPr>
      <t>PRIMERA INFANCIA
Sede Nacional</t>
    </r>
    <r>
      <rPr>
        <sz val="10"/>
        <color theme="1"/>
        <rFont val="Calibri"/>
        <family val="2"/>
        <scheme val="minor"/>
      </rPr>
      <t xml:space="preserve">
CONTROL 1: Implementar un modelo de focalización para los servicios de atención a la Primera Infancia. 
1.1. Planear
• Definir los criterios de priorización de poblaciones y territorios para el proceso de focalización. 
• Identificar la población y los territorios priorizados para la focalización. 
1.2. Hacer
• Asignar los cupos por Regionales y por servicios con base a las actividades realizadas durante el proceso de focalización
1.3. Verificar 
• Realizar seguimiento trimestral a la asignación de cupos versus los cupos focalizados a nivel Regional. 
1.4. ACTUAR
• Emitir alertas a las Direcciones Regionales cuando se identifiquen deficiencias en la focalización de beneficiarios. 
CONTROL 2: Fortalecer la documentación Técnica para la operación de los programas 
2.1. Planear - Hacer
Revisar lineamiento y manuales operativo de las modalidades.
2.2. Actuar
Socializar documentos técnicos. 
2.3 Revisar lineamiento y manuales operativo de los programas de atención. 
</t>
    </r>
    <r>
      <rPr>
        <b/>
        <sz val="10"/>
        <color theme="1"/>
        <rFont val="Calibri"/>
        <family val="2"/>
        <scheme val="minor"/>
      </rPr>
      <t>Regional</t>
    </r>
    <r>
      <rPr>
        <sz val="10"/>
        <color theme="1"/>
        <rFont val="Calibri"/>
        <family val="2"/>
        <scheme val="minor"/>
      </rPr>
      <t xml:space="preserve">
1.1 Aplicar el documento modelo de focalización en la contratación de los servicios de primera infancia. 
</t>
    </r>
    <r>
      <rPr>
        <b/>
        <sz val="10"/>
        <color theme="1"/>
        <rFont val="Calibri"/>
        <family val="2"/>
        <scheme val="minor"/>
      </rPr>
      <t>CZ</t>
    </r>
    <r>
      <rPr>
        <sz val="10"/>
        <color theme="1"/>
        <rFont val="Calibri"/>
        <family val="2"/>
        <scheme val="minor"/>
      </rPr>
      <t xml:space="preserve">
1.1 Aplicar el documento modelo de focalización en la contratación de los servicios de primera infancia. 
</t>
    </r>
    <r>
      <rPr>
        <b/>
        <sz val="10"/>
        <color theme="1"/>
        <rFont val="Calibri"/>
        <family val="2"/>
        <scheme val="minor"/>
      </rPr>
      <t>FAMILIA</t>
    </r>
    <r>
      <rPr>
        <sz val="10"/>
        <color theme="1"/>
        <rFont val="Calibri"/>
        <family val="2"/>
        <scheme val="minor"/>
      </rPr>
      <t xml:space="preserve">
Regional
Planear
1.1 Realizar articulación con los Centros Zonales para identificar las familiar a focalizar y priorizar
Hacer
1.2 Intercambiar  información que permita la búsqueda efectiva de las familias.
Articular en lo territorial para facilitar la vinculación y atención de las familias. 
1.3 Verificar
Realizar seguimiento mensual a la vinculación de las familias
1.4. Actuar 
Acompañar a los Centros Zonales, en el proceso de construcción de bases territoriales con información consistente que permita la vinculación de las familias.
Entregar reporte a los Centros Zonales de acuerdo al cruce de base de datos de población focalizada,  para generar las alarmas y ajustar la base de focalización
Sede Nacional
CONTROL 1: Seguimiento al cruce de informacion de las bases de focalizacion y sistema de informacion 
1.1. Planear
Realizar articulación con las áreas misionales para identificar  las familias a focalizar y priorizar. 
1.2. Hacer
Intercambiar información que permita la búsqueda efectiva de las familias. 
Articular en lo territorial para facilitar la vinculación y atención de las familias.
1.3. Verificar 
Realizar seguimiento mensual a la vinculación de las familias. 
1.4. Actuar 
Acompañar en las Regionales en el proceso de construcción de bases territoriales con información consistente que permita la vinculación de las familias. 
CONTROL 2: Fortalecer la documentación Tecnica  para la opercaion de los programas 
2.1. Planear - Hacer
Revisar y actualizar lineamiento y manuales operativo de las modalidades.
Socializar documentos técnicos a nivel regional, zonal y operadores. 
2.2 Verificar
Seguimiento a la aporpiación e implementación de lineamientos y manuales operativos
2.3. Actuar
De acuerdo al desarrollo de las modalidades, realizar ajustes a lineamiento y manuales operativo de los programas de atención.  (PI) - (FA) 
</t>
    </r>
    <r>
      <rPr>
        <b/>
        <sz val="10"/>
        <color theme="1"/>
        <rFont val="Calibri"/>
        <family val="2"/>
        <scheme val="minor"/>
      </rPr>
      <t xml:space="preserve">NIÑEZ
</t>
    </r>
    <r>
      <rPr>
        <sz val="10"/>
        <color theme="1"/>
        <rFont val="Calibri"/>
        <family val="2"/>
        <scheme val="minor"/>
      </rPr>
      <t>Sede Nacional</t>
    </r>
    <r>
      <rPr>
        <b/>
        <sz val="10"/>
        <color theme="1"/>
        <rFont val="Calibri"/>
        <family val="2"/>
        <scheme val="minor"/>
      </rPr>
      <t xml:space="preserve">
</t>
    </r>
    <r>
      <rPr>
        <sz val="10"/>
        <color theme="1"/>
        <rFont val="Calibri"/>
        <family val="2"/>
        <scheme val="minor"/>
      </rPr>
      <t>1.1. Planear
Realizar articulación con las áreas misionales para identificar NNA a focalizar y priorizar su ingreso a los programas de la DNA. 
1.2. Hacer
Intercambiar información que permita identificación y articulación a nivel regional para facilitar su vinculación. 
1.3. Verificar
Realizar seguimiento mensual a la vinculación de NNA 
1.4. Actuar
Acompañar en las Regionales en el proceso de construcción de bases territoriales con información consistente que permita la vinculación de NNA y realizar cruce de información entre base de población focalizada y atención dentro del sistema de información cada 6 meses alertando al operador sobre la población que debe atender.  
Regional
Planear
1.1 Realizar articulación con los Centros Zonales para identificar los NNA a focalizar y priorizar
Hacer
1.2 Identificación de casos de NNA para facilitar su vinculación a la oferta de la DNA
Verificar
1.3 Realizar seguimiento mensual a la vinculación de NNA 
Actuar
1.4 Entregar reporte a los Centros Zonales de acuerdo con el cruce de base de datos de población focalizada, para generar las alarmas y ajustar la base de focalización.</t>
    </r>
  </si>
  <si>
    <r>
      <rPr>
        <b/>
        <sz val="10"/>
        <color theme="1"/>
        <rFont val="Calibri"/>
        <family val="2"/>
        <scheme val="minor"/>
      </rPr>
      <t xml:space="preserve">PRIMERA INFANCIA
Sede Nacional
</t>
    </r>
    <r>
      <rPr>
        <sz val="10"/>
        <color theme="1"/>
        <rFont val="Calibri"/>
        <family val="2"/>
        <scheme val="minor"/>
      </rPr>
      <t xml:space="preserve">1.1 Manual Operativo de las modalidades de atención a la Primera Infancia actualizados, Documento Modelo de Focalización, bases de Focalización
1.2 Bases de Focalización
1.3 Reporte de Seguimiento a la Focalización
1.4 Alertas por baja ejecución de cupos focalizados
2.1 Manuales Operativos actualizados
2.2 Actas / Listados de asistencia 
2.3 Manuales Operativos actualizados
</t>
    </r>
    <r>
      <rPr>
        <b/>
        <sz val="10"/>
        <color theme="1"/>
        <rFont val="Calibri"/>
        <family val="2"/>
        <scheme val="minor"/>
      </rPr>
      <t>Regional</t>
    </r>
    <r>
      <rPr>
        <sz val="10"/>
        <color theme="1"/>
        <rFont val="Calibri"/>
        <family val="2"/>
        <scheme val="minor"/>
      </rPr>
      <t xml:space="preserve">
1.1 Minutas contractuales.
</t>
    </r>
    <r>
      <rPr>
        <b/>
        <sz val="10"/>
        <color theme="1"/>
        <rFont val="Calibri"/>
        <family val="2"/>
        <scheme val="minor"/>
      </rPr>
      <t>CZ</t>
    </r>
    <r>
      <rPr>
        <sz val="10"/>
        <color theme="1"/>
        <rFont val="Calibri"/>
        <family val="2"/>
        <scheme val="minor"/>
      </rPr>
      <t xml:space="preserve">
1.1 Minutas contractuales.
</t>
    </r>
    <r>
      <rPr>
        <b/>
        <sz val="10"/>
        <color theme="1"/>
        <rFont val="Calibri"/>
        <family val="2"/>
        <scheme val="minor"/>
      </rPr>
      <t xml:space="preserve">FAMILIA
</t>
    </r>
    <r>
      <rPr>
        <sz val="10"/>
        <color theme="1"/>
        <rFont val="Calibri"/>
        <family val="2"/>
        <scheme val="minor"/>
      </rPr>
      <t xml:space="preserve">Correos electronicos
Actas de Reunion
Informes de Comision
Lineamiento y Manual operativo de la modalidad
</t>
    </r>
    <r>
      <rPr>
        <b/>
        <sz val="10"/>
        <color theme="1"/>
        <rFont val="Calibri"/>
        <family val="2"/>
        <scheme val="minor"/>
      </rPr>
      <t>NIÑEZ</t>
    </r>
    <r>
      <rPr>
        <sz val="10"/>
        <color theme="1"/>
        <rFont val="Calibri"/>
        <family val="2"/>
        <scheme val="minor"/>
      </rPr>
      <t xml:space="preserve">
1.1. Planear
Acta de Reunión o Correos
1.2. Hacer
Acta de Reunión o Correos
1.3. Verificar
Archivos de seguimiento
1.4. Actuar
Acta de Reunión o Correos</t>
    </r>
  </si>
  <si>
    <r>
      <rPr>
        <b/>
        <sz val="10"/>
        <color theme="1"/>
        <rFont val="Calibri"/>
        <family val="2"/>
        <scheme val="minor"/>
      </rPr>
      <t>Sede Nacional</t>
    </r>
    <r>
      <rPr>
        <sz val="10"/>
        <color theme="1"/>
        <rFont val="Calibri"/>
        <family val="2"/>
        <scheme val="minor"/>
      </rPr>
      <t xml:space="preserve">
1.1 Actualizar Lineamiento Técnico para la Atención a la Primera Infancia y Manuales Operativos de las Modalidades de Atención. 
1.2 Construir el Plan de Asistencia Técnica de la Dirección de Primera Infancia para la vigencia 2019.
2.1 Realizar las visitas de supervisión a las EAS y UDS donde se prestan los servicios para la atención a la Primera Infancia.
2.2 Socializar los resultados de las visitas de supervisión.
2.3 Realizar seguimiento a los requerimientos encontrados en las visitas de supervisión.
</t>
    </r>
    <r>
      <rPr>
        <b/>
        <sz val="10"/>
        <color theme="1"/>
        <rFont val="Calibri"/>
        <family val="2"/>
        <scheme val="minor"/>
      </rPr>
      <t>Regional</t>
    </r>
    <r>
      <rPr>
        <sz val="10"/>
        <color theme="1"/>
        <rFont val="Calibri"/>
        <family val="2"/>
        <scheme val="minor"/>
      </rPr>
      <t xml:space="preserve">
1.1 Socializar lineamientos y manuales operativos.
</t>
    </r>
    <r>
      <rPr>
        <b/>
        <sz val="10"/>
        <color theme="1"/>
        <rFont val="Calibri"/>
        <family val="2"/>
        <scheme val="minor"/>
      </rPr>
      <t xml:space="preserve">CZ
</t>
    </r>
    <r>
      <rPr>
        <sz val="10"/>
        <color theme="1"/>
        <rFont val="Calibri"/>
        <family val="2"/>
        <scheme val="minor"/>
      </rPr>
      <t>1.1 Socializar lineamientos y manuales operativos.</t>
    </r>
  </si>
  <si>
    <r>
      <rPr>
        <b/>
        <sz val="10"/>
        <color theme="1"/>
        <rFont val="Calibri"/>
        <family val="2"/>
        <scheme val="minor"/>
      </rPr>
      <t>Sede Nacional</t>
    </r>
    <r>
      <rPr>
        <sz val="10"/>
        <color theme="1"/>
        <rFont val="Calibri"/>
        <family val="2"/>
        <scheme val="minor"/>
      </rPr>
      <t xml:space="preserve"> 1.1 02/01/2019
1.2 02/01/2019
2.1 01/03/2019
2.2 1/04/2019
2.3 1/04/2019
</t>
    </r>
    <r>
      <rPr>
        <b/>
        <sz val="10"/>
        <color theme="1"/>
        <rFont val="Calibri"/>
        <family val="2"/>
        <scheme val="minor"/>
      </rPr>
      <t>Regional</t>
    </r>
    <r>
      <rPr>
        <sz val="10"/>
        <color theme="1"/>
        <rFont val="Calibri"/>
        <family val="2"/>
        <scheme val="minor"/>
      </rPr>
      <t xml:space="preserve">
1.1 01-01-19
CZ
1.1 01-01-19</t>
    </r>
  </si>
  <si>
    <r>
      <rPr>
        <b/>
        <sz val="10"/>
        <color theme="1"/>
        <rFont val="Calibri"/>
        <family val="2"/>
        <scheme val="minor"/>
      </rPr>
      <t>Sede Nacional</t>
    </r>
    <r>
      <rPr>
        <sz val="10"/>
        <color theme="1"/>
        <rFont val="Calibri"/>
        <family val="2"/>
        <scheme val="minor"/>
      </rPr>
      <t xml:space="preserve">
1.1 31/12/2019
1.2 31/03/2019
2.1 31/12/2019
2.2 31/12/2019
2.3 31/12/2019
</t>
    </r>
    <r>
      <rPr>
        <b/>
        <sz val="10"/>
        <color theme="1"/>
        <rFont val="Calibri"/>
        <family val="2"/>
        <scheme val="minor"/>
      </rPr>
      <t xml:space="preserve">Regional 
</t>
    </r>
    <r>
      <rPr>
        <sz val="10"/>
        <color theme="1"/>
        <rFont val="Calibri"/>
        <family val="2"/>
        <scheme val="minor"/>
      </rPr>
      <t>1.1 12-15-19</t>
    </r>
    <r>
      <rPr>
        <b/>
        <sz val="10"/>
        <color theme="1"/>
        <rFont val="Calibri"/>
        <family val="2"/>
        <scheme val="minor"/>
      </rPr>
      <t xml:space="preserve">
CZ
</t>
    </r>
    <r>
      <rPr>
        <sz val="10"/>
        <color theme="1"/>
        <rFont val="Calibri"/>
        <family val="2"/>
        <scheme val="minor"/>
      </rPr>
      <t>1.1 12-15-19</t>
    </r>
  </si>
  <si>
    <r>
      <rPr>
        <b/>
        <sz val="10"/>
        <color theme="1"/>
        <rFont val="Calibri"/>
        <family val="2"/>
        <scheme val="minor"/>
      </rPr>
      <t xml:space="preserve">Sede Nacional </t>
    </r>
    <r>
      <rPr>
        <u/>
        <sz val="10"/>
        <color theme="1"/>
        <rFont val="Calibri"/>
        <family val="2"/>
        <scheme val="minor"/>
      </rPr>
      <t xml:space="preserve">
</t>
    </r>
    <r>
      <rPr>
        <sz val="10"/>
        <color theme="1"/>
        <rFont val="Calibri"/>
        <family val="2"/>
        <scheme val="minor"/>
      </rPr>
      <t xml:space="preserve">
Director(a) de Primera Infancia
Subdirector(a) de Gestión Técnica para la Atención a la Primera Infancia
Subdirector(a) de Operación para la Atención a la Primera Infancia
</t>
    </r>
    <r>
      <rPr>
        <b/>
        <sz val="10"/>
        <color theme="1"/>
        <rFont val="Calibri"/>
        <family val="2"/>
        <scheme val="minor"/>
      </rPr>
      <t xml:space="preserve">Regional 
</t>
    </r>
    <r>
      <rPr>
        <sz val="10"/>
        <color theme="1"/>
        <rFont val="Calibri"/>
        <family val="2"/>
        <scheme val="minor"/>
      </rPr>
      <t xml:space="preserve">1.1 Director Regional, Coordinador de Asistencia Tecnica 
</t>
    </r>
    <r>
      <rPr>
        <b/>
        <sz val="10"/>
        <color theme="1"/>
        <rFont val="Calibri"/>
        <family val="2"/>
        <scheme val="minor"/>
      </rPr>
      <t>CZ</t>
    </r>
    <r>
      <rPr>
        <sz val="10"/>
        <color theme="1"/>
        <rFont val="Calibri"/>
        <family val="2"/>
        <scheme val="minor"/>
      </rPr>
      <t xml:space="preserve">
1.1 Coordinaodor de CZ</t>
    </r>
  </si>
  <si>
    <t>1. Indicadores de gestión con calificación entre adecuado y óptimo</t>
  </si>
  <si>
    <r>
      <rPr>
        <b/>
        <sz val="10"/>
        <color theme="1"/>
        <rFont val="Calibri"/>
        <family val="2"/>
        <scheme val="minor"/>
      </rPr>
      <t>Sede Nacional</t>
    </r>
    <r>
      <rPr>
        <sz val="10"/>
        <color theme="1"/>
        <rFont val="Calibri"/>
        <family val="2"/>
        <scheme val="minor"/>
      </rPr>
      <t xml:space="preserve">
1.1 Lineamiento Técnico y Manuales Operativos para la Atención a la Primera Infancia actualizados.
1.2 Plan de Asistencia Técnica de la Subidrección de Gestión Técnica para la Atención a la Primera Infancia para la vigencia 2019.
2.1 Informe de visitas de supervisión a las modalidades de atención a la Primera Infancia.
2.2 Informe de visitas de supervisión a las modalidades de atención a la Primera Infancia.
2.3 Reporte del Indicador Porcentaje de cumplimiento a la gestión del esquema de apoyo a la supervisión.</t>
    </r>
    <r>
      <rPr>
        <b/>
        <i/>
        <sz val="10"/>
        <color theme="1"/>
        <rFont val="Calibri"/>
        <family val="2"/>
        <scheme val="minor"/>
      </rPr>
      <t xml:space="preserve">
</t>
    </r>
    <r>
      <rPr>
        <b/>
        <sz val="10"/>
        <color theme="1"/>
        <rFont val="Calibri"/>
        <family val="2"/>
        <scheme val="minor"/>
      </rPr>
      <t>Regional</t>
    </r>
    <r>
      <rPr>
        <sz val="10"/>
        <color theme="1"/>
        <rFont val="Calibri"/>
        <family val="2"/>
        <scheme val="minor"/>
      </rPr>
      <t xml:space="preserve">
1.1 Listados de asistencias y presentaciones
</t>
    </r>
    <r>
      <rPr>
        <b/>
        <sz val="10"/>
        <color theme="1"/>
        <rFont val="Calibri"/>
        <family val="2"/>
        <scheme val="minor"/>
      </rPr>
      <t xml:space="preserve">CZ
</t>
    </r>
    <r>
      <rPr>
        <sz val="10"/>
        <color theme="1"/>
        <rFont val="Calibri"/>
        <family val="2"/>
        <scheme val="minor"/>
      </rPr>
      <t>1.1 Listados de asistencias y presentaciones</t>
    </r>
  </si>
  <si>
    <r>
      <rPr>
        <u/>
        <sz val="10"/>
        <color theme="1"/>
        <rFont val="Calibri"/>
        <family val="2"/>
        <scheme val="minor"/>
      </rPr>
      <t>Planear</t>
    </r>
    <r>
      <rPr>
        <sz val="10"/>
        <color theme="1"/>
        <rFont val="Calibri"/>
        <family val="2"/>
        <scheme val="minor"/>
      </rPr>
      <t xml:space="preserve">
1.1 Diseñar instrumentos que permitan medir la participación de las familias durante la ejecución de la modalidad.
1.2 Incluir en los referentes técnicos de la modalidad, los instrumentos y tiempos para el reporte de información que permita medir la participación de las familias.
</t>
    </r>
    <r>
      <rPr>
        <u/>
        <sz val="10"/>
        <color theme="1"/>
        <rFont val="Calibri"/>
        <family val="2"/>
        <scheme val="minor"/>
      </rPr>
      <t>Hacer</t>
    </r>
    <r>
      <rPr>
        <sz val="10"/>
        <color theme="1"/>
        <rFont val="Calibri"/>
        <family val="2"/>
        <scheme val="minor"/>
      </rPr>
      <t xml:space="preserve">
2.1 Diligenciar los instrumentos establecidos para verificar la vinculación de las familias en la modalidad.
2.2 Socializar los resultados de la medición de la participación de las familias en el proceso para que a través de los Comités de Articulación en los niveles nacional, regional y zonal se haga seguimiento.
</t>
    </r>
    <r>
      <rPr>
        <u/>
        <sz val="10"/>
        <color theme="1"/>
        <rFont val="Calibri"/>
        <family val="2"/>
        <scheme val="minor"/>
      </rPr>
      <t>Verificar</t>
    </r>
    <r>
      <rPr>
        <sz val="10"/>
        <color theme="1"/>
        <rFont val="Calibri"/>
        <family val="2"/>
        <scheme val="minor"/>
      </rPr>
      <t xml:space="preserve">
3.1 Análisis oportuno de la información registrada en los formatos y definición de estrategias a implementar de acuerdo a los resultados.
</t>
    </r>
    <r>
      <rPr>
        <u/>
        <sz val="10"/>
        <color theme="1"/>
        <rFont val="Calibri"/>
        <family val="2"/>
        <scheme val="minor"/>
      </rPr>
      <t xml:space="preserve">
 Actuar</t>
    </r>
    <r>
      <rPr>
        <sz val="10"/>
        <color theme="1"/>
        <rFont val="Calibri"/>
        <family val="2"/>
        <scheme val="minor"/>
      </rPr>
      <t xml:space="preserve">
4.1 Acompañar a las Regionales y Zonales en el proceso de construcción de bases territoriales con información consistente que permita la vinculación de las familias.</t>
    </r>
  </si>
  <si>
    <r>
      <rPr>
        <u/>
        <sz val="10"/>
        <color theme="1"/>
        <rFont val="Calibri"/>
        <family val="2"/>
        <scheme val="minor"/>
      </rPr>
      <t>Planear</t>
    </r>
    <r>
      <rPr>
        <sz val="10"/>
        <color theme="1"/>
        <rFont val="Calibri"/>
        <family val="2"/>
        <scheme val="minor"/>
      </rPr>
      <t xml:space="preserve">
1.1 02/01/2019
1.2 02/01/2019
</t>
    </r>
    <r>
      <rPr>
        <u/>
        <sz val="10"/>
        <color theme="1"/>
        <rFont val="Calibri"/>
        <family val="2"/>
        <scheme val="minor"/>
      </rPr>
      <t>Hacer</t>
    </r>
    <r>
      <rPr>
        <sz val="10"/>
        <color theme="1"/>
        <rFont val="Calibri"/>
        <family val="2"/>
        <scheme val="minor"/>
      </rPr>
      <t xml:space="preserve">
2.1 01/02/2019
2.2 01/02/2019
</t>
    </r>
    <r>
      <rPr>
        <u/>
        <sz val="10"/>
        <color theme="1"/>
        <rFont val="Calibri"/>
        <family val="2"/>
        <scheme val="minor"/>
      </rPr>
      <t xml:space="preserve">Verificar </t>
    </r>
    <r>
      <rPr>
        <sz val="10"/>
        <color theme="1"/>
        <rFont val="Calibri"/>
        <family val="2"/>
        <scheme val="minor"/>
      </rPr>
      <t xml:space="preserve">
3.1 01/02/2019
</t>
    </r>
    <r>
      <rPr>
        <u/>
        <sz val="10"/>
        <color theme="1"/>
        <rFont val="Calibri"/>
        <family val="2"/>
        <scheme val="minor"/>
      </rPr>
      <t>Actuar</t>
    </r>
    <r>
      <rPr>
        <sz val="10"/>
        <color theme="1"/>
        <rFont val="Calibri"/>
        <family val="2"/>
        <scheme val="minor"/>
      </rPr>
      <t xml:space="preserve">
4.1 02/01/2019</t>
    </r>
  </si>
  <si>
    <r>
      <rPr>
        <u/>
        <sz val="10"/>
        <color theme="1"/>
        <rFont val="Calibri"/>
        <family val="2"/>
        <scheme val="minor"/>
      </rPr>
      <t>Planear</t>
    </r>
    <r>
      <rPr>
        <sz val="10"/>
        <color theme="1"/>
        <rFont val="Calibri"/>
        <family val="2"/>
        <scheme val="minor"/>
      </rPr>
      <t xml:space="preserve">
1.1 30/11/2019
1.2 15/12/2019
</t>
    </r>
    <r>
      <rPr>
        <u/>
        <sz val="10"/>
        <color theme="1"/>
        <rFont val="Calibri"/>
        <family val="2"/>
        <scheme val="minor"/>
      </rPr>
      <t>Hacer</t>
    </r>
    <r>
      <rPr>
        <sz val="10"/>
        <color theme="1"/>
        <rFont val="Calibri"/>
        <family val="2"/>
        <scheme val="minor"/>
      </rPr>
      <t xml:space="preserve">
2.1 15/12/2019
2.2 15/12/2019
</t>
    </r>
    <r>
      <rPr>
        <u/>
        <sz val="10"/>
        <color theme="1"/>
        <rFont val="Calibri"/>
        <family val="2"/>
        <scheme val="minor"/>
      </rPr>
      <t>Verificar</t>
    </r>
    <r>
      <rPr>
        <sz val="10"/>
        <color theme="1"/>
        <rFont val="Calibri"/>
        <family val="2"/>
        <scheme val="minor"/>
      </rPr>
      <t xml:space="preserve"> 
3.1 15/12/2019
</t>
    </r>
    <r>
      <rPr>
        <u/>
        <sz val="10"/>
        <color theme="1"/>
        <rFont val="Calibri"/>
        <family val="2"/>
        <scheme val="minor"/>
      </rPr>
      <t xml:space="preserve"> Actuar </t>
    </r>
    <r>
      <rPr>
        <sz val="10"/>
        <color theme="1"/>
        <rFont val="Calibri"/>
        <family val="2"/>
        <scheme val="minor"/>
      </rPr>
      <t xml:space="preserve">
4.1 31/05/2019</t>
    </r>
  </si>
  <si>
    <t>1.1 y 1.2 Instrumentos 
Lineamiento y Manual operativo
Correos electronicos
Actas de Reunion
Informes de comision
2.1  y 2.2 Instrumentos 
Lineamiento y Manual operativo
Correos electronicos
Actas de Reunion
Informes de comision
3.1 y 4.1 Instrumentos 
Lineamiento y Manual operativo
Correos electronicos
Actas de Reunion
Informes de comision</t>
  </si>
  <si>
    <t>1. Continuar con estrategias de seguimiento para la identificación del  grado de apropiación de la línea técnica y objetivos estratégicos por parte de aliados estratégicos y sus equipos de trabajo.</t>
  </si>
  <si>
    <t>Sede Nacional
1.1 Seguimiento mensual a la cobertura del programa  (Número de NNA atendidos mensualmente)
1.2. Identificación de casos (Número de NNA que descartaron)
1.3 Identificación de causas de deserción en el Programa
Regional
1.1 Seguimiento mensual a la cobertura del programa  (Número de NNA atendidos mensualmente)
1.2 Identificación y reporte de casos (Número de NNA que descartaron) a la Sede de la Dirección General
1.3 Identificación de causas de deserción en el Programa</t>
  </si>
  <si>
    <t>Sede Nacional
1.1 01/05/2019
1.2 01/05/2019
1.3 01/05/2019
Regional
1.1 01/05/2019
1.2 01/05/2019
1.3 01/05/2019</t>
  </si>
  <si>
    <t>Sede Nacional
1.1 15/12/2019
1.2 15/12/2019
1.3 15/12/2019
Regional
1.1 15/12/2019
1.2 15/12/2019
1.3 15/12/2019</t>
  </si>
  <si>
    <t>Sede Nacional
1.1, 1.2 y 1.3 Reporte del Indicador
Regional
1.1, 1.2 y 1.3 Reporte del Indicador</t>
  </si>
  <si>
    <t>1. Verificar el cumplimiento de la clausula correspondiente al examen medico que debe ser presentado por las madres comunitarias mayores de 65 años requeridos para prestar atención a niños y niñas en primera infancia.</t>
  </si>
  <si>
    <r>
      <rPr>
        <b/>
        <sz val="10"/>
        <color theme="1"/>
        <rFont val="Calibri"/>
        <family val="2"/>
        <scheme val="minor"/>
      </rPr>
      <t>Sede Nacional</t>
    </r>
    <r>
      <rPr>
        <sz val="10"/>
        <color theme="1"/>
        <rFont val="Calibri"/>
        <family val="2"/>
        <scheme val="minor"/>
      </rPr>
      <t xml:space="preserve">
1.1 Verificar que las madres comunitarias hayan presentado el examen medico antes del inicio de la prestación del servicio.
1.2 Realizar seguimiento a las acciones de sensibilización
1.3 Verificar la aplicación de la obligación contractual SIGE asociada el Eje de Seguridad y Salud en el Trabajo, mediante la aplicación del instrumento de supervisión destinado.
1.4  Efectuar los requerimientos en caso tal que no se cumplan los requisitos establecidos en las minutas de los contratos de aporte frente al cumplimiento de la obligación SIGE asociada a presentar los exámenes médico ocupacionales como requisito contractual.
</t>
    </r>
    <r>
      <rPr>
        <b/>
        <sz val="10"/>
        <color theme="1"/>
        <rFont val="Calibri"/>
        <family val="2"/>
        <scheme val="minor"/>
      </rPr>
      <t>Regional</t>
    </r>
    <r>
      <rPr>
        <sz val="10"/>
        <color theme="1"/>
        <rFont val="Calibri"/>
        <family val="2"/>
        <scheme val="minor"/>
      </rPr>
      <t xml:space="preserve">
1.1 Verificar en la supervisión la obligación contractual SIGE del eje de seguridad y salud en el trabajo, para la presentación de examenes ocupaciones al inicio del contrato.
</t>
    </r>
    <r>
      <rPr>
        <b/>
        <sz val="10"/>
        <color theme="1"/>
        <rFont val="Calibri"/>
        <family val="2"/>
        <scheme val="minor"/>
      </rPr>
      <t>CZ</t>
    </r>
    <r>
      <rPr>
        <sz val="10"/>
        <color theme="1"/>
        <rFont val="Calibri"/>
        <family val="2"/>
        <scheme val="minor"/>
      </rPr>
      <t xml:space="preserve">
1.1 Verificar en la supervisión la obligación contractual SIGE del eje de seguridad y salud en el trabajo, para la presentación de examenes ocupaciones al inicio del contrato.</t>
    </r>
  </si>
  <si>
    <r>
      <rPr>
        <b/>
        <sz val="10"/>
        <color theme="1"/>
        <rFont val="Calibri"/>
        <family val="2"/>
        <scheme val="minor"/>
      </rPr>
      <t>Sede Nacional</t>
    </r>
    <r>
      <rPr>
        <sz val="10"/>
        <color theme="1"/>
        <rFont val="Calibri"/>
        <family val="2"/>
        <scheme val="minor"/>
      </rPr>
      <t xml:space="preserve">
1.1 01/02/2019
1.2 01/02/2019
1.3 01/02/2019
1.4 01/03/2019
</t>
    </r>
    <r>
      <rPr>
        <b/>
        <sz val="10"/>
        <color theme="1"/>
        <rFont val="Calibri"/>
        <family val="2"/>
        <scheme val="minor"/>
      </rPr>
      <t xml:space="preserve">Regional 
</t>
    </r>
    <r>
      <rPr>
        <sz val="10"/>
        <color theme="1"/>
        <rFont val="Calibri"/>
        <family val="2"/>
        <scheme val="minor"/>
      </rPr>
      <t>1.1 01-01-19</t>
    </r>
    <r>
      <rPr>
        <b/>
        <sz val="10"/>
        <color theme="1"/>
        <rFont val="Calibri"/>
        <family val="2"/>
        <scheme val="minor"/>
      </rPr>
      <t xml:space="preserve">
CZ</t>
    </r>
    <r>
      <rPr>
        <sz val="10"/>
        <color theme="1"/>
        <rFont val="Calibri"/>
        <family val="2"/>
        <scheme val="minor"/>
      </rPr>
      <t xml:space="preserve">
1.1 01-01-19</t>
    </r>
  </si>
  <si>
    <r>
      <rPr>
        <b/>
        <sz val="10"/>
        <color theme="1"/>
        <rFont val="Calibri"/>
        <family val="2"/>
        <scheme val="minor"/>
      </rPr>
      <t>Sede Nacional</t>
    </r>
    <r>
      <rPr>
        <sz val="10"/>
        <color theme="1"/>
        <rFont val="Calibri"/>
        <family val="2"/>
        <scheme val="minor"/>
      </rPr>
      <t xml:space="preserve">
1.1 15-12-19
1.2 15-12-19
1.3. 15-12-19
1.4 15-12-19
</t>
    </r>
    <r>
      <rPr>
        <b/>
        <sz val="10"/>
        <color theme="1"/>
        <rFont val="Calibri"/>
        <family val="2"/>
        <scheme val="minor"/>
      </rPr>
      <t xml:space="preserve">Regional
</t>
    </r>
    <r>
      <rPr>
        <sz val="10"/>
        <color theme="1"/>
        <rFont val="Calibri"/>
        <family val="2"/>
        <scheme val="minor"/>
      </rPr>
      <t>1.1 15-12-19</t>
    </r>
    <r>
      <rPr>
        <b/>
        <sz val="10"/>
        <color theme="1"/>
        <rFont val="Calibri"/>
        <family val="2"/>
        <scheme val="minor"/>
      </rPr>
      <t xml:space="preserve">
CZ
</t>
    </r>
    <r>
      <rPr>
        <sz val="10"/>
        <color theme="1"/>
        <rFont val="Calibri"/>
        <family val="2"/>
        <scheme val="minor"/>
      </rPr>
      <t>1.1 15-12-19</t>
    </r>
  </si>
  <si>
    <r>
      <rPr>
        <b/>
        <sz val="10"/>
        <color theme="1"/>
        <rFont val="Calibri"/>
        <family val="2"/>
        <scheme val="minor"/>
      </rPr>
      <t>Sede Nacional</t>
    </r>
    <r>
      <rPr>
        <sz val="10"/>
        <color theme="1"/>
        <rFont val="Calibri"/>
        <family val="2"/>
        <scheme val="minor"/>
      </rPr>
      <t xml:space="preserve">
1.1, 1.2, 1.3 y 1.4 Minutas contractuales  actualizadas.
Actas
Informes
</t>
    </r>
    <r>
      <rPr>
        <b/>
        <sz val="10"/>
        <color theme="1"/>
        <rFont val="Calibri"/>
        <family val="2"/>
        <scheme val="minor"/>
      </rPr>
      <t xml:space="preserve">Regional 
</t>
    </r>
    <r>
      <rPr>
        <sz val="10"/>
        <color theme="1"/>
        <rFont val="Calibri"/>
        <family val="2"/>
        <scheme val="minor"/>
      </rPr>
      <t xml:space="preserve">1.1 Minutas contractuales, informe de visitas de supervisión. </t>
    </r>
    <r>
      <rPr>
        <b/>
        <sz val="10"/>
        <color theme="1"/>
        <rFont val="Calibri"/>
        <family val="2"/>
        <scheme val="minor"/>
      </rPr>
      <t xml:space="preserve">
CZ</t>
    </r>
    <r>
      <rPr>
        <sz val="10"/>
        <color theme="1"/>
        <rFont val="Calibri"/>
        <family val="2"/>
        <scheme val="minor"/>
      </rPr>
      <t xml:space="preserve">
1.1 Minutas contractuales, informe de visitas de supervisión. </t>
    </r>
  </si>
  <si>
    <r>
      <rPr>
        <b/>
        <sz val="10"/>
        <color theme="1"/>
        <rFont val="Calibri"/>
        <family val="2"/>
        <scheme val="minor"/>
      </rPr>
      <t>PRIMERA INFANCIA
Sede Nacional</t>
    </r>
    <r>
      <rPr>
        <sz val="10"/>
        <color theme="1"/>
        <rFont val="Calibri"/>
        <family val="2"/>
        <scheme val="minor"/>
      </rPr>
      <t xml:space="preserve">
1.1 31/03/2019
1.2 31/03/2019
1.3 31/12/2019
1.4 31/12/2019
2.1 15-12-19
2.2 15-12-19
2.3 15-12-19
Regional</t>
    </r>
    <r>
      <rPr>
        <b/>
        <sz val="10"/>
        <color theme="1"/>
        <rFont val="Calibri"/>
        <family val="2"/>
        <scheme val="minor"/>
      </rPr>
      <t xml:space="preserve">
</t>
    </r>
    <r>
      <rPr>
        <sz val="10"/>
        <color theme="1"/>
        <rFont val="Calibri"/>
        <family val="2"/>
        <scheme val="minor"/>
      </rPr>
      <t xml:space="preserve">1.1 12-15-19
CZ 
1.1 12-15-19
</t>
    </r>
    <r>
      <rPr>
        <b/>
        <sz val="10"/>
        <color theme="1"/>
        <rFont val="Calibri"/>
        <family val="2"/>
        <scheme val="minor"/>
      </rPr>
      <t xml:space="preserve">FAMILIA
</t>
    </r>
    <r>
      <rPr>
        <sz val="10"/>
        <color theme="1"/>
        <rFont val="Calibri"/>
        <family val="2"/>
        <scheme val="minor"/>
      </rPr>
      <t xml:space="preserve">Regional
Planear
1.1 31/05/2019
Hacer
1.2 31/05/2019
       31/05/2019
Verificar
1.3 30/11/2019
Actuar
1.4 31/05/2019
       30/12/2019
Sede Nacional
CONTROL 1
1.1. Planear
31/05/2019
1.2. Hacer
31/05/2019
31/05/2019
1.3. Verificar 
30/12/2019
1.4. Actuar 
31/05/2019
1.5 30/12/2018 (PI)
1.6 30/12/2018 (PI)
1.7 30/12/2018
CONTROL 2
2.1. Planear-Hacer
30/03/2019
30/04/2019
2.2 Verificar
30/12/2019 
2.3. Actuar 
31/12/2019
</t>
    </r>
    <r>
      <rPr>
        <b/>
        <sz val="10"/>
        <color theme="1"/>
        <rFont val="Calibri"/>
        <family val="2"/>
        <scheme val="minor"/>
      </rPr>
      <t xml:space="preserve">NIÑEZ
</t>
    </r>
    <r>
      <rPr>
        <sz val="10"/>
        <color theme="1"/>
        <rFont val="Calibri"/>
        <family val="2"/>
        <scheme val="minor"/>
      </rPr>
      <t>Sede Nacional</t>
    </r>
    <r>
      <rPr>
        <b/>
        <sz val="10"/>
        <color theme="1"/>
        <rFont val="Calibri"/>
        <family val="2"/>
        <scheme val="minor"/>
      </rPr>
      <t xml:space="preserve">
</t>
    </r>
    <r>
      <rPr>
        <sz val="10"/>
        <color theme="1"/>
        <rFont val="Calibri"/>
        <family val="2"/>
        <scheme val="minor"/>
      </rPr>
      <t>1.1. 28/02/2019 
1.2. 31/05/2019
1.3. 30/12/2019
1.4. 30/12/2019
Regional
1.1 30-05-19
1.2 30-05-19
1.3 30-11-19
1.4 15-12-19</t>
    </r>
  </si>
  <si>
    <r>
      <rPr>
        <b/>
        <sz val="10"/>
        <color theme="1"/>
        <rFont val="Calibri"/>
        <family val="2"/>
        <scheme val="minor"/>
      </rPr>
      <t xml:space="preserve">CONTROL 1: Seguimiento al reporte de las metas sociales para cada uno de las modalidades 
</t>
    </r>
    <r>
      <rPr>
        <sz val="10"/>
        <color theme="1"/>
        <rFont val="Calibri"/>
        <family val="2"/>
        <scheme val="minor"/>
      </rPr>
      <t>1.1 Diseñar e Implementar instrumentos que permitan hacer seguimiento a la vinculación de las familias.
1.2 Realizar seguimiento mensual al registro de las metas sociales 
1.3 Realizar seguimiento mensual a la vinculación de las familias.
1.4 Análisis oportuno de las metas sociales y definición de estrategias a implementar de acuerdo a los resultados.
C</t>
    </r>
    <r>
      <rPr>
        <b/>
        <sz val="10"/>
        <color theme="1"/>
        <rFont val="Calibri"/>
        <family val="2"/>
        <scheme val="minor"/>
      </rPr>
      <t xml:space="preserve">ONTROL 2: Reporte del estado de los pagos para cada uno de los contratos de acuerdo a la modalidad de contratación definida
</t>
    </r>
    <r>
      <rPr>
        <sz val="10"/>
        <color theme="1"/>
        <rFont val="Calibri"/>
        <family val="2"/>
        <scheme val="minor"/>
      </rPr>
      <t>2.1 Implementar instrumentos que permitan hacer seguimiento al avance en la ejecución presupuestal
2.2 Generar reportes de avance de la ejecución presupuestal (desembolsos) de los diferentes contratos de la modalidad.
2.3 Generar alertas de manera oportuna a las Regionales cuyos desembolsos no cumplen con lo programado</t>
    </r>
  </si>
  <si>
    <r>
      <rPr>
        <b/>
        <sz val="10"/>
        <color theme="1"/>
        <rFont val="Calibri"/>
        <family val="2"/>
        <scheme val="minor"/>
      </rPr>
      <t xml:space="preserve">CONTROL 1
</t>
    </r>
    <r>
      <rPr>
        <sz val="10"/>
        <color theme="1"/>
        <rFont val="Calibri"/>
        <family val="2"/>
        <scheme val="minor"/>
      </rPr>
      <t xml:space="preserve">1.1 02/01/2019
1.2. 01/02/2019
1.3. 01/02/2019
1.4. 01/02/2019
</t>
    </r>
    <r>
      <rPr>
        <b/>
        <sz val="10"/>
        <color theme="1"/>
        <rFont val="Calibri"/>
        <family val="2"/>
        <scheme val="minor"/>
      </rPr>
      <t xml:space="preserve">CONTROL 2
</t>
    </r>
    <r>
      <rPr>
        <sz val="10"/>
        <color theme="1"/>
        <rFont val="Calibri"/>
        <family val="2"/>
        <scheme val="minor"/>
      </rPr>
      <t>2.1.01/03/2019
2.2. 01/04/2019
2.3.01/04/2019</t>
    </r>
  </si>
  <si>
    <r>
      <rPr>
        <b/>
        <sz val="10"/>
        <color theme="1"/>
        <rFont val="Calibri"/>
        <family val="2"/>
        <scheme val="minor"/>
      </rPr>
      <t xml:space="preserve">CONTROL 1
</t>
    </r>
    <r>
      <rPr>
        <sz val="10"/>
        <color theme="1"/>
        <rFont val="Calibri"/>
        <family val="2"/>
        <scheme val="minor"/>
      </rPr>
      <t xml:space="preserve">1.1 15-12-19
1.2 15-12-19
1.3 15-12-19
</t>
    </r>
    <r>
      <rPr>
        <b/>
        <sz val="10"/>
        <color theme="1"/>
        <rFont val="Calibri"/>
        <family val="2"/>
        <scheme val="minor"/>
      </rPr>
      <t xml:space="preserve">CONTROL 2
</t>
    </r>
    <r>
      <rPr>
        <sz val="10"/>
        <color theme="1"/>
        <rFont val="Calibri"/>
        <family val="2"/>
        <scheme val="minor"/>
      </rPr>
      <t>2.1 15-12-19
2.2 15-12-19
2.3 15-12-19</t>
    </r>
    <r>
      <rPr>
        <u/>
        <sz val="10"/>
        <color theme="1"/>
        <rFont val="Calibri"/>
        <family val="2"/>
        <scheme val="minor"/>
      </rPr>
      <t/>
    </r>
  </si>
  <si>
    <t>1.1, 1.2 y 1.3 Actas de reunion
Instrumentos
Correos electronicos
2.1, 2.2 y 2.3 Actas de reunion
Instrumentos
Correos electronicos</t>
  </si>
  <si>
    <t>MATRIZ DE RIESGOS DE CALIDAD, CORRUPCIÓN Y AMBIENTAL</t>
  </si>
  <si>
    <t>MAPA DE  RIESGO INHERENTE</t>
  </si>
  <si>
    <t>MAPA DE RIESGO RESIDUAL</t>
  </si>
  <si>
    <t>MAPA DE  RIESGO INHERENTE DE CORRUPCIÓN</t>
  </si>
  <si>
    <t>MAPA DE  RIESGO RESIDUAL DE CORRUPCIÓN</t>
  </si>
  <si>
    <r>
      <rPr>
        <b/>
        <sz val="10"/>
        <color theme="1"/>
        <rFont val="Calibri"/>
        <family val="2"/>
        <scheme val="minor"/>
      </rPr>
      <t>Sede Nacional:</t>
    </r>
    <r>
      <rPr>
        <sz val="10"/>
        <color theme="1"/>
        <rFont val="Calibri"/>
        <family val="2"/>
        <scheme val="minor"/>
      </rPr>
      <t xml:space="preserve">
1.1 Brindar asistencia técnica a las regionales donde se implementan las modalides lideradas por la dirección de nutrición.
</t>
    </r>
    <r>
      <rPr>
        <b/>
        <sz val="10"/>
        <color rgb="FFFF0000"/>
        <rFont val="Calibri"/>
        <family val="2"/>
        <scheme val="minor"/>
      </rPr>
      <t>Regional:</t>
    </r>
    <r>
      <rPr>
        <sz val="10"/>
        <color rgb="FFFF0000"/>
        <rFont val="Calibri"/>
        <family val="2"/>
        <scheme val="minor"/>
      </rPr>
      <t xml:space="preserve">
1.1 Brindar asistencia técnica al los CZs y Operadores donde se implementan las modalides lideradas por la dirección de nutrición.
</t>
    </r>
    <r>
      <rPr>
        <b/>
        <sz val="10"/>
        <color rgb="FFFF0000"/>
        <rFont val="Calibri"/>
        <family val="2"/>
        <scheme val="minor"/>
      </rPr>
      <t>Centro Zonal:</t>
    </r>
    <r>
      <rPr>
        <sz val="10"/>
        <color rgb="FFFF0000"/>
        <rFont val="Calibri"/>
        <family val="2"/>
        <scheme val="minor"/>
      </rPr>
      <t xml:space="preserve">
1.1 Brindar asistencia técnica a los  Operadores donde se implementan las modalides lideradas por la dirección de nutrición.</t>
    </r>
  </si>
  <si>
    <r>
      <rPr>
        <b/>
        <sz val="10"/>
        <rFont val="Calibri"/>
        <family val="2"/>
        <scheme val="minor"/>
      </rPr>
      <t>Sede Nacional:</t>
    </r>
    <r>
      <rPr>
        <sz val="10"/>
        <rFont val="Calibri"/>
        <family val="2"/>
        <scheme val="minor"/>
      </rPr>
      <t xml:space="preserve">
1.1 01/05/2019
</t>
    </r>
    <r>
      <rPr>
        <b/>
        <sz val="10"/>
        <color rgb="FFFF0000"/>
        <rFont val="Calibri"/>
        <family val="2"/>
        <scheme val="minor"/>
      </rPr>
      <t>Regional:</t>
    </r>
    <r>
      <rPr>
        <sz val="10"/>
        <color rgb="FFFF0000"/>
        <rFont val="Calibri"/>
        <family val="2"/>
        <scheme val="minor"/>
      </rPr>
      <t xml:space="preserve">
1.1 01/05/2019
</t>
    </r>
    <r>
      <rPr>
        <b/>
        <sz val="10"/>
        <color rgb="FFFF0000"/>
        <rFont val="Calibri"/>
        <family val="2"/>
        <scheme val="minor"/>
      </rPr>
      <t>CZ:</t>
    </r>
    <r>
      <rPr>
        <sz val="10"/>
        <color rgb="FFFF0000"/>
        <rFont val="Calibri"/>
        <family val="2"/>
        <scheme val="minor"/>
      </rPr>
      <t xml:space="preserve">
1.1 01/05/2019</t>
    </r>
  </si>
  <si>
    <r>
      <rPr>
        <b/>
        <sz val="10"/>
        <color theme="1"/>
        <rFont val="Calibri"/>
        <family val="2"/>
        <scheme val="minor"/>
      </rPr>
      <t>Sede Nacional:</t>
    </r>
    <r>
      <rPr>
        <sz val="10"/>
        <color theme="1"/>
        <rFont val="Calibri"/>
        <family val="2"/>
        <scheme val="minor"/>
      </rPr>
      <t xml:space="preserve">
1.1  15/12/2019
</t>
    </r>
    <r>
      <rPr>
        <b/>
        <sz val="10"/>
        <color rgb="FFFF0000"/>
        <rFont val="Calibri"/>
        <family val="2"/>
        <scheme val="minor"/>
      </rPr>
      <t>Regional:</t>
    </r>
    <r>
      <rPr>
        <sz val="10"/>
        <color rgb="FFFF0000"/>
        <rFont val="Calibri"/>
        <family val="2"/>
        <scheme val="minor"/>
      </rPr>
      <t xml:space="preserve">
1.1  15/12/2019
</t>
    </r>
    <r>
      <rPr>
        <b/>
        <sz val="10"/>
        <color rgb="FFFF0000"/>
        <rFont val="Calibri"/>
        <family val="2"/>
        <scheme val="minor"/>
      </rPr>
      <t>CZ:</t>
    </r>
    <r>
      <rPr>
        <sz val="10"/>
        <color rgb="FFFF0000"/>
        <rFont val="Calibri"/>
        <family val="2"/>
        <scheme val="minor"/>
      </rPr>
      <t xml:space="preserve">
1.1  15/12/2019</t>
    </r>
  </si>
  <si>
    <r>
      <rPr>
        <b/>
        <sz val="10"/>
        <color theme="1"/>
        <rFont val="Calibri"/>
        <family val="2"/>
        <scheme val="minor"/>
      </rPr>
      <t>Sede Nacional</t>
    </r>
    <r>
      <rPr>
        <sz val="10"/>
        <color theme="1"/>
        <rFont val="Calibri"/>
        <family val="2"/>
        <scheme val="minor"/>
      </rPr>
      <t xml:space="preserve">
Director de Nutrición
</t>
    </r>
    <r>
      <rPr>
        <b/>
        <sz val="10"/>
        <color rgb="FFFF0000"/>
        <rFont val="Calibri"/>
        <family val="2"/>
        <scheme val="minor"/>
      </rPr>
      <t>Regional</t>
    </r>
    <r>
      <rPr>
        <sz val="10"/>
        <color rgb="FFFF0000"/>
        <rFont val="Calibri"/>
        <family val="2"/>
        <scheme val="minor"/>
      </rPr>
      <t xml:space="preserve">
Director Regional
</t>
    </r>
    <r>
      <rPr>
        <b/>
        <sz val="10"/>
        <color rgb="FFFF0000"/>
        <rFont val="Calibri"/>
        <family val="2"/>
        <scheme val="minor"/>
      </rPr>
      <t>CZ</t>
    </r>
    <r>
      <rPr>
        <sz val="10"/>
        <color rgb="FFFF0000"/>
        <rFont val="Calibri"/>
        <family val="2"/>
        <scheme val="minor"/>
      </rPr>
      <t xml:space="preserve">
Coordinador CZ</t>
    </r>
  </si>
  <si>
    <r>
      <t xml:space="preserve">Dirección de Nutricion
</t>
    </r>
    <r>
      <rPr>
        <sz val="10"/>
        <color rgb="FFFF0000"/>
        <rFont val="Calibri"/>
        <family val="2"/>
        <scheme val="minor"/>
      </rPr>
      <t>Regional
Profesional Responsable</t>
    </r>
  </si>
  <si>
    <r>
      <t xml:space="preserve">1.1 Priorizar y programar visitas excepcionales a los puntos de entrega según sea el caso. (Mensual)
1. 2 Realizar seguimiento a las novedades presentadas y tomar acciones de acuerdo con el seguimiento (Mensual)
1.3 Sensibilizaciones relacionadas con el correcto uso de los AAVN (Trimestral)
</t>
    </r>
    <r>
      <rPr>
        <sz val="10"/>
        <color rgb="FFFF0000"/>
        <rFont val="Calibri"/>
        <family val="2"/>
        <scheme val="minor"/>
      </rPr>
      <t xml:space="preserve">Regional:
1.1 Priorizar y programar visitas excepcionales a los puntos de entrega según sea el caso. (Mensual)
</t>
    </r>
  </si>
  <si>
    <r>
      <t xml:space="preserve">1.1  01/02/19
1.2 01/02/19
1.3 01/03/19
</t>
    </r>
    <r>
      <rPr>
        <sz val="10"/>
        <color rgb="FFFF0000"/>
        <rFont val="Calibri"/>
        <family val="2"/>
        <scheme val="minor"/>
      </rPr>
      <t xml:space="preserve">Regional:
1.1  01/02/19
</t>
    </r>
  </si>
  <si>
    <r>
      <t xml:space="preserve">1.1 15/12/19
1.2 15/12/19
1.3 15/12/19
Regional:
</t>
    </r>
    <r>
      <rPr>
        <sz val="10"/>
        <color rgb="FFFF0000"/>
        <rFont val="Calibri"/>
        <family val="2"/>
        <scheme val="minor"/>
      </rPr>
      <t xml:space="preserve">1.1 23/11/19
</t>
    </r>
  </si>
  <si>
    <r>
      <t xml:space="preserve">1.1 Plan de visitas
1.2 Matriz de seguimientos a las novedades
1.3 Actas de videoconferencias, informes, cartillas, ayudas audiovisuales.
</t>
    </r>
    <r>
      <rPr>
        <sz val="10"/>
        <color rgb="FFFF0000"/>
        <rFont val="Calibri"/>
        <family val="2"/>
        <scheme val="minor"/>
      </rPr>
      <t xml:space="preserve">Regional
Actas de visitas a puntos de entrega primarios AAVN. </t>
    </r>
    <r>
      <rPr>
        <sz val="10"/>
        <color theme="1"/>
        <rFont val="Calibri"/>
        <family val="2"/>
        <scheme val="minor"/>
      </rPr>
      <t xml:space="preserve">
</t>
    </r>
  </si>
  <si>
    <r>
      <rPr>
        <b/>
        <sz val="10"/>
        <color theme="1"/>
        <rFont val="Calibri"/>
        <family val="2"/>
        <scheme val="minor"/>
      </rPr>
      <t>PRIMERA INFANCIA</t>
    </r>
    <r>
      <rPr>
        <sz val="10"/>
        <color theme="1"/>
        <rFont val="Calibri"/>
        <family val="2"/>
        <scheme val="minor"/>
      </rPr>
      <t xml:space="preserve">
CONTROL 1: Implementar un modelo de focalización para los servicios de atención a la Primera Infancia. 
CONTROL 2: Fortalecer la documentación Técnica para la operación de los programas.
</t>
    </r>
    <r>
      <rPr>
        <b/>
        <sz val="10"/>
        <color theme="1"/>
        <rFont val="Calibri"/>
        <family val="2"/>
        <scheme val="minor"/>
      </rPr>
      <t>FAMILIA</t>
    </r>
    <r>
      <rPr>
        <sz val="10"/>
        <color theme="1"/>
        <rFont val="Calibri"/>
        <family val="2"/>
        <scheme val="minor"/>
      </rPr>
      <t xml:space="preserve">
Regional
1. Fortalecer el Seguimiento dentro de la identificación de la información de las bases de focalización 
Sede Dirección General
1. Fortalecer el Seguimiento al cruce de información de las bases de focalización y el sistema de información.
2.Fortalecer Documentación Tecnica  para la operación de los programas (Focalización)
</t>
    </r>
    <r>
      <rPr>
        <b/>
        <sz val="10"/>
        <color rgb="FFFF0000"/>
        <rFont val="Calibri"/>
        <family val="2"/>
        <scheme val="minor"/>
      </rPr>
      <t xml:space="preserve">NIÑEZ
</t>
    </r>
    <r>
      <rPr>
        <sz val="10"/>
        <color rgb="FFFF0000"/>
        <rFont val="Calibri"/>
        <family val="2"/>
        <scheme val="minor"/>
      </rPr>
      <t xml:space="preserve">Identificación y seguimiento a los beneficiarios caracterizados en la oferta del ICBF </t>
    </r>
  </si>
  <si>
    <r>
      <rPr>
        <b/>
        <sz val="10"/>
        <rFont val="Calibri"/>
        <family val="2"/>
        <scheme val="minor"/>
      </rPr>
      <t xml:space="preserve">PRIMERA INFANCIA
</t>
    </r>
    <r>
      <rPr>
        <sz val="10"/>
        <rFont val="Calibri"/>
        <family val="2"/>
        <scheme val="minor"/>
      </rPr>
      <t xml:space="preserve">Sede Nacional
1.1 2/01/2019
1.22/01/2019
1.3 2/01/2019
1.4 2/01/2019
2.1 01-01-19
2.2. 01-01-19
Regional 
1.1 02-01-19
CZ
1.1 02-01-19
</t>
    </r>
    <r>
      <rPr>
        <b/>
        <sz val="10"/>
        <rFont val="Calibri"/>
        <family val="2"/>
        <scheme val="minor"/>
      </rPr>
      <t>FAMILIA</t>
    </r>
    <r>
      <rPr>
        <sz val="10"/>
        <rFont val="Calibri"/>
        <family val="2"/>
        <scheme val="minor"/>
      </rPr>
      <t xml:space="preserve">
Regional
Planear
1.1  05/01/2019
Hacer
1.2  05/01/2019
       02/01/2019
Verificar
1.3 01/02/2019
Actuar
1.4 01/02/2019
Sede Nacional
CONTROL 1
1.1. Planear
02/01/2019
1.2. Hacer
02/01/2019
01/02/2019
1.3. Verificar
01/04/2019
1.4. Actuar 
01/02/2019
CONTROL 2
2.1. Planear-Hacer
02/01/2019
02/01/2019
2.2 Verificar
01/04/2019
2.3. Actuar
01/10/2019
</t>
    </r>
    <r>
      <rPr>
        <b/>
        <sz val="10"/>
        <rFont val="Calibri"/>
        <family val="2"/>
        <scheme val="minor"/>
      </rPr>
      <t xml:space="preserve">NIÑEZ
</t>
    </r>
    <r>
      <rPr>
        <sz val="10"/>
        <rFont val="Calibri"/>
        <family val="2"/>
        <scheme val="minor"/>
      </rPr>
      <t>Sede Nacional</t>
    </r>
    <r>
      <rPr>
        <b/>
        <sz val="10"/>
        <rFont val="Calibri"/>
        <family val="2"/>
        <scheme val="minor"/>
      </rPr>
      <t xml:space="preserve">
</t>
    </r>
    <r>
      <rPr>
        <sz val="10"/>
        <rFont val="Calibri"/>
        <family val="2"/>
        <scheme val="minor"/>
      </rPr>
      <t xml:space="preserve">1.1. Planear
 05/01/2019
1.2. Hacer
01/02/2019
1.3. Verificar
01/05/2019
1.4. Actuar
01/02/2019
</t>
    </r>
    <r>
      <rPr>
        <sz val="10"/>
        <color rgb="FFFF0000"/>
        <rFont val="Calibri"/>
        <family val="2"/>
        <scheme val="minor"/>
      </rPr>
      <t>Regional
1.1 05/01/2019
1.2 05/01/2019
1.3 05/01/2019
1.4 05/01/2019</t>
    </r>
  </si>
  <si>
    <r>
      <rPr>
        <b/>
        <sz val="10"/>
        <color theme="1"/>
        <rFont val="Calibri"/>
        <family val="2"/>
        <scheme val="minor"/>
      </rPr>
      <t>Sede Nacional</t>
    </r>
    <r>
      <rPr>
        <sz val="10"/>
        <color theme="1"/>
        <rFont val="Calibri"/>
        <family val="2"/>
        <scheme val="minor"/>
      </rPr>
      <t xml:space="preserve">
1.1 Actas de asistencia técnica realizada con las regionales.
</t>
    </r>
    <r>
      <rPr>
        <b/>
        <sz val="10"/>
        <color theme="1"/>
        <rFont val="Calibri"/>
        <family val="2"/>
        <scheme val="minor"/>
      </rPr>
      <t>Regional</t>
    </r>
    <r>
      <rPr>
        <sz val="10"/>
        <color theme="1"/>
        <rFont val="Calibri"/>
        <family val="2"/>
        <scheme val="minor"/>
      </rPr>
      <t xml:space="preserve">
1.1 Actas de asistencia técnica realizada con </t>
    </r>
    <r>
      <rPr>
        <sz val="10"/>
        <color rgb="FFFF0000"/>
        <rFont val="Calibri"/>
        <family val="2"/>
        <scheme val="minor"/>
      </rPr>
      <t>las regionales.
(la regional a los CZ y Operadores).</t>
    </r>
    <r>
      <rPr>
        <sz val="10"/>
        <color theme="1"/>
        <rFont val="Calibri"/>
        <family val="2"/>
        <scheme val="minor"/>
      </rPr>
      <t xml:space="preserve">
</t>
    </r>
    <r>
      <rPr>
        <b/>
        <sz val="10"/>
        <color rgb="FFFF0000"/>
        <rFont val="Calibri"/>
        <family val="2"/>
        <scheme val="minor"/>
      </rPr>
      <t>CZ</t>
    </r>
    <r>
      <rPr>
        <b/>
        <sz val="10"/>
        <color theme="1"/>
        <rFont val="Calibri"/>
        <family val="2"/>
        <scheme val="minor"/>
      </rPr>
      <t xml:space="preserve">
</t>
    </r>
    <r>
      <rPr>
        <sz val="10"/>
        <color rgb="FFFF0000"/>
        <rFont val="Calibri"/>
        <family val="2"/>
        <scheme val="minor"/>
      </rPr>
      <t>1.1 Actas de asistencia técnica realizada con las regionales. (el centro zonal a los Operadores).</t>
    </r>
  </si>
  <si>
    <r>
      <rPr>
        <b/>
        <sz val="10"/>
        <color theme="1"/>
        <rFont val="Calibri"/>
        <family val="2"/>
        <scheme val="minor"/>
      </rPr>
      <t>PRIMERA INFANCIA
Sede Nacional</t>
    </r>
    <r>
      <rPr>
        <sz val="10"/>
        <color theme="1"/>
        <rFont val="Calibri"/>
        <family val="2"/>
        <scheme val="minor"/>
      </rPr>
      <t xml:space="preserve">
Dirección de Primera Infancia
</t>
    </r>
    <r>
      <rPr>
        <b/>
        <sz val="10"/>
        <color theme="1"/>
        <rFont val="Calibri"/>
        <family val="2"/>
        <scheme val="minor"/>
      </rPr>
      <t>Regional</t>
    </r>
    <r>
      <rPr>
        <sz val="10"/>
        <color theme="1"/>
        <rFont val="Calibri"/>
        <family val="2"/>
        <scheme val="minor"/>
      </rPr>
      <t xml:space="preserve">
Director Regional y Coordinadores de Asistencia Tecnica
</t>
    </r>
    <r>
      <rPr>
        <b/>
        <sz val="10"/>
        <color theme="1"/>
        <rFont val="Calibri"/>
        <family val="2"/>
        <scheme val="minor"/>
      </rPr>
      <t>CZ</t>
    </r>
    <r>
      <rPr>
        <sz val="10"/>
        <color theme="1"/>
        <rFont val="Calibri"/>
        <family val="2"/>
        <scheme val="minor"/>
      </rPr>
      <t xml:space="preserve">
1.1 Coordinadores de CZ
</t>
    </r>
    <r>
      <rPr>
        <b/>
        <sz val="10"/>
        <color theme="1"/>
        <rFont val="Calibri"/>
        <family val="2"/>
        <scheme val="minor"/>
      </rPr>
      <t>FAMILIA</t>
    </r>
    <r>
      <rPr>
        <sz val="10"/>
        <color theme="1"/>
        <rFont val="Calibri"/>
        <family val="2"/>
        <scheme val="minor"/>
      </rPr>
      <t xml:space="preserve">
Subdireccion de Operación de la Atencion a las Familias y Comunidades.
Subdireccion de Gestion Tecnica para la Atencion a las Familias y Comunidades
</t>
    </r>
    <r>
      <rPr>
        <b/>
        <sz val="10"/>
        <color theme="1"/>
        <rFont val="Calibri"/>
        <family val="2"/>
        <scheme val="minor"/>
      </rPr>
      <t xml:space="preserve">NIÑEZ
</t>
    </r>
    <r>
      <rPr>
        <sz val="10"/>
        <color theme="1"/>
        <rFont val="Calibri"/>
        <family val="2"/>
        <scheme val="minor"/>
      </rPr>
      <t>Dirección de Niñez y Adolescencia.</t>
    </r>
  </si>
  <si>
    <r>
      <rPr>
        <b/>
        <sz val="10"/>
        <color theme="1"/>
        <rFont val="Calibri"/>
        <family val="2"/>
        <scheme val="minor"/>
      </rPr>
      <t>Sede Nacional</t>
    </r>
    <r>
      <rPr>
        <sz val="10"/>
        <color theme="1"/>
        <rFont val="Calibri"/>
        <family val="2"/>
        <scheme val="minor"/>
      </rPr>
      <t xml:space="preserve">
Dirección de Primera Infancia 
</t>
    </r>
    <r>
      <rPr>
        <b/>
        <sz val="10"/>
        <color theme="1"/>
        <rFont val="Calibri"/>
        <family val="2"/>
        <scheme val="minor"/>
      </rPr>
      <t xml:space="preserve">Regional </t>
    </r>
    <r>
      <rPr>
        <sz val="10"/>
        <color theme="1"/>
        <rFont val="Calibri"/>
        <family val="2"/>
        <scheme val="minor"/>
      </rPr>
      <t xml:space="preserve">
Equipos de Supervisión
</t>
    </r>
    <r>
      <rPr>
        <b/>
        <sz val="10"/>
        <color theme="1"/>
        <rFont val="Calibri"/>
        <family val="2"/>
        <scheme val="minor"/>
      </rPr>
      <t>CZ</t>
    </r>
    <r>
      <rPr>
        <sz val="10"/>
        <color theme="1"/>
        <rFont val="Calibri"/>
        <family val="2"/>
        <scheme val="minor"/>
      </rPr>
      <t xml:space="preserve">
1.1 Equipos de Supervisión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</si>
</sst>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64"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sz val="10"/>
      <color theme="1"/>
      <name val="Calibri"/>
      <family val="2"/>
      <scheme val="minor"/>
    </font>
    <font>
      <u/>
      <sz val="10"/>
      <color theme="1"/>
      <name val="Calibri"/>
      <family val="2"/>
      <scheme val="minor"/>
    </font>
    <font>
      <sz val="10"/>
      <color theme="1"/>
      <name val="Calibri"/>
      <family val="2"/>
      <scheme val="minor"/>
    </font>
    <font>
      <sz val="10"/>
      <color theme="1"/>
      <name val="Calibri"/>
      <family val="2"/>
      <scheme val="minor"/>
    </font>
    <font>
      <b/>
      <sz val="10"/>
      <name val="Arial"/>
      <family val="2"/>
    </font>
    <font>
      <sz val="10"/>
      <color theme="0"/>
      <name val="Arial"/>
      <family val="2"/>
    </font>
    <font>
      <sz val="12"/>
      <name val="Tempus Sans ITC"/>
      <family val="5"/>
    </font>
    <font>
      <b/>
      <sz val="12"/>
      <name val="Tempus Sans ITC"/>
      <family val="5"/>
    </font>
    <font>
      <sz val="7"/>
      <name val="Arial"/>
      <family val="2"/>
    </font>
    <font>
      <sz val="10"/>
      <color theme="1"/>
      <name val="Calibri"/>
      <family val="2"/>
      <scheme val="minor"/>
    </font>
    <font>
      <sz val="10"/>
      <color theme="0"/>
      <name val="Calibri"/>
      <family val="2"/>
      <scheme val="minor"/>
    </font>
    <font>
      <sz val="12"/>
      <color theme="1"/>
      <name val="Arial"/>
      <family val="2"/>
    </font>
    <font>
      <b/>
      <i/>
      <sz val="10"/>
      <color theme="1"/>
      <name val="Calibri"/>
      <family val="2"/>
      <scheme val="minor"/>
    </font>
    <font>
      <u/>
      <sz val="9"/>
      <name val="Calibri"/>
      <family val="2"/>
      <scheme val="minor"/>
    </font>
    <font>
      <sz val="10"/>
      <color rgb="FFFF0000"/>
      <name val="Calibri"/>
      <family val="2"/>
      <scheme val="minor"/>
    </font>
    <font>
      <b/>
      <sz val="10"/>
      <color rgb="FFFF0000"/>
      <name val="Calibri"/>
      <family val="2"/>
      <scheme val="minor"/>
    </font>
  </fonts>
  <fills count="25">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s>
  <borders count="90">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s>
  <cellStyleXfs count="48">
    <xf numFmtId="0" fontId="0" fillId="0" borderId="0"/>
    <xf numFmtId="0" fontId="21" fillId="0" borderId="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cellStyleXfs>
  <cellXfs count="654">
    <xf numFmtId="0" fontId="0" fillId="0" borderId="0" xfId="0"/>
    <xf numFmtId="0" fontId="2" fillId="2" borderId="0" xfId="0" applyFont="1" applyFill="1" applyAlignment="1">
      <alignment vertical="center"/>
    </xf>
    <xf numFmtId="0" fontId="3" fillId="2" borderId="0" xfId="0" applyFont="1" applyFill="1" applyAlignment="1">
      <alignment vertical="center"/>
    </xf>
    <xf numFmtId="0" fontId="3" fillId="3" borderId="0" xfId="0" applyFont="1" applyFill="1" applyAlignment="1" applyProtection="1">
      <alignment vertical="center"/>
      <protection hidden="1"/>
    </xf>
    <xf numFmtId="0" fontId="2" fillId="3" borderId="0" xfId="0" applyFont="1" applyFill="1" applyAlignment="1">
      <alignment vertical="center"/>
    </xf>
    <xf numFmtId="0" fontId="2" fillId="4" borderId="0" xfId="0" applyFont="1" applyFill="1" applyAlignment="1">
      <alignment vertical="center"/>
    </xf>
    <xf numFmtId="0" fontId="4" fillId="4" borderId="0" xfId="0" applyFont="1" applyFill="1" applyAlignment="1">
      <alignment vertical="center"/>
    </xf>
    <xf numFmtId="0" fontId="2" fillId="3" borderId="0" xfId="0" applyFont="1" applyFill="1" applyAlignment="1" applyProtection="1">
      <alignment vertical="center"/>
      <protection hidden="1"/>
    </xf>
    <xf numFmtId="0" fontId="9" fillId="4" borderId="0" xfId="0" applyFont="1" applyFill="1" applyAlignment="1">
      <alignment vertical="center"/>
    </xf>
    <xf numFmtId="0" fontId="2" fillId="4" borderId="2" xfId="0" applyFont="1" applyFill="1" applyBorder="1" applyAlignment="1">
      <alignment vertical="center"/>
    </xf>
    <xf numFmtId="0" fontId="2" fillId="3" borderId="3" xfId="0" applyFont="1" applyFill="1" applyBorder="1" applyAlignment="1">
      <alignment vertical="center"/>
    </xf>
    <xf numFmtId="0" fontId="2" fillId="3" borderId="0" xfId="0" applyFont="1" applyFill="1" applyBorder="1" applyAlignment="1">
      <alignment vertical="center"/>
    </xf>
    <xf numFmtId="0" fontId="2" fillId="3" borderId="5" xfId="0" applyFont="1" applyFill="1" applyBorder="1" applyAlignment="1">
      <alignment vertical="center"/>
    </xf>
    <xf numFmtId="0" fontId="1" fillId="3" borderId="6" xfId="0" applyFont="1" applyFill="1" applyBorder="1" applyAlignment="1">
      <alignment vertical="center"/>
    </xf>
    <xf numFmtId="0" fontId="2" fillId="3" borderId="6" xfId="0" applyFont="1" applyFill="1" applyBorder="1" applyAlignment="1">
      <alignment vertical="center"/>
    </xf>
    <xf numFmtId="0" fontId="2" fillId="0" borderId="2" xfId="0" applyFont="1" applyBorder="1" applyAlignment="1" applyProtection="1">
      <alignment horizontal="left" vertical="center" wrapText="1" indent="1"/>
      <protection locked="0"/>
    </xf>
    <xf numFmtId="0" fontId="2" fillId="3" borderId="0" xfId="0" applyFont="1" applyFill="1" applyBorder="1" applyAlignment="1" applyProtection="1">
      <alignment vertical="center"/>
      <protection hidden="1"/>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7" fillId="8" borderId="0" xfId="0" applyNumberFormat="1" applyFont="1" applyFill="1" applyAlignment="1">
      <alignment horizontal="right" vertical="center" indent="1"/>
    </xf>
    <xf numFmtId="0" fontId="8" fillId="0" borderId="0" xfId="0" applyFont="1" applyFill="1" applyBorder="1" applyAlignment="1">
      <alignment horizontal="left"/>
    </xf>
    <xf numFmtId="0" fontId="8" fillId="0" borderId="0" xfId="0" applyFont="1" applyFill="1" applyBorder="1"/>
    <xf numFmtId="0" fontId="8" fillId="0" borderId="0" xfId="0" applyFont="1" applyBorder="1"/>
    <xf numFmtId="0" fontId="8" fillId="0" borderId="0" xfId="0" applyFont="1"/>
    <xf numFmtId="0" fontId="10" fillId="0" borderId="0" xfId="0" applyFont="1" applyFill="1" applyBorder="1" applyAlignment="1">
      <alignment horizontal="left"/>
    </xf>
    <xf numFmtId="0" fontId="10" fillId="0" borderId="0" xfId="0" applyFont="1"/>
    <xf numFmtId="0" fontId="10" fillId="0" borderId="0" xfId="0" applyFont="1" applyBorder="1"/>
    <xf numFmtId="0" fontId="0" fillId="0" borderId="0" xfId="0" applyFill="1" applyBorder="1" applyAlignment="1">
      <alignment wrapText="1"/>
    </xf>
    <xf numFmtId="0" fontId="10" fillId="0" borderId="0" xfId="0" applyFont="1" applyAlignment="1">
      <alignment horizontal="right"/>
    </xf>
    <xf numFmtId="0" fontId="15" fillId="0" borderId="0" xfId="0" applyFont="1"/>
    <xf numFmtId="0" fontId="0" fillId="3" borderId="13" xfId="0" applyFont="1" applyFill="1" applyBorder="1" applyProtection="1"/>
    <xf numFmtId="0" fontId="10" fillId="0" borderId="13" xfId="0" applyFont="1" applyBorder="1"/>
    <xf numFmtId="0" fontId="0" fillId="0" borderId="13" xfId="0" applyFont="1" applyBorder="1" applyAlignment="1" applyProtection="1">
      <alignment horizontal="center" vertical="center"/>
    </xf>
    <xf numFmtId="0" fontId="1" fillId="0" borderId="13" xfId="0" applyFont="1" applyBorder="1" applyAlignment="1" applyProtection="1">
      <alignment horizontal="center" vertical="center"/>
    </xf>
    <xf numFmtId="0" fontId="11" fillId="3" borderId="13" xfId="0" applyFont="1" applyFill="1" applyBorder="1" applyAlignment="1" applyProtection="1">
      <alignment horizontal="center" vertical="center" wrapText="1"/>
    </xf>
    <xf numFmtId="0" fontId="0" fillId="0" borderId="13" xfId="0" applyFont="1" applyBorder="1" applyProtection="1"/>
    <xf numFmtId="0" fontId="16" fillId="0" borderId="13" xfId="0" applyFont="1" applyFill="1" applyBorder="1" applyAlignment="1" applyProtection="1">
      <alignment vertical="center" wrapText="1"/>
    </xf>
    <xf numFmtId="0" fontId="0" fillId="0" borderId="13" xfId="0" applyFont="1" applyFill="1" applyBorder="1" applyProtection="1"/>
    <xf numFmtId="0" fontId="16" fillId="0" borderId="13" xfId="0" applyFont="1" applyFill="1" applyBorder="1" applyAlignment="1" applyProtection="1">
      <alignment horizontal="left" vertical="center" wrapText="1"/>
    </xf>
    <xf numFmtId="0" fontId="16" fillId="0" borderId="13" xfId="0" applyFont="1" applyFill="1" applyBorder="1" applyAlignment="1" applyProtection="1">
      <alignment horizontal="left" vertical="top" wrapText="1"/>
    </xf>
    <xf numFmtId="0" fontId="8" fillId="9" borderId="0" xfId="0" applyFont="1" applyFill="1"/>
    <xf numFmtId="0" fontId="10" fillId="9" borderId="0" xfId="0" applyFont="1" applyFill="1"/>
    <xf numFmtId="0" fontId="17" fillId="0" borderId="0" xfId="0" applyFont="1" applyFill="1" applyBorder="1" applyAlignment="1">
      <alignment horizontal="justify" vertical="center" wrapText="1"/>
    </xf>
    <xf numFmtId="0" fontId="18" fillId="0" borderId="0" xfId="0" applyFont="1" applyFill="1" applyBorder="1" applyAlignment="1">
      <alignment horizontal="justify" vertical="top" wrapText="1"/>
    </xf>
    <xf numFmtId="0" fontId="10" fillId="0" borderId="0" xfId="0" applyFont="1" applyFill="1" applyBorder="1"/>
    <xf numFmtId="0" fontId="10" fillId="0" borderId="0" xfId="0" applyFont="1" applyFill="1" applyBorder="1" applyAlignment="1"/>
    <xf numFmtId="0" fontId="10" fillId="9" borderId="0" xfId="0" applyFont="1" applyFill="1" applyBorder="1"/>
    <xf numFmtId="0" fontId="2" fillId="0" borderId="14" xfId="0" applyFont="1" applyBorder="1" applyAlignment="1" applyProtection="1">
      <alignment horizontal="left" vertical="top" wrapText="1" indent="1"/>
      <protection locked="0"/>
    </xf>
    <xf numFmtId="0" fontId="20" fillId="0" borderId="0" xfId="0" applyFont="1" applyBorder="1" applyAlignment="1">
      <alignment horizontal="center" vertical="center" wrapText="1"/>
    </xf>
    <xf numFmtId="0" fontId="14" fillId="0" borderId="0" xfId="1" applyFont="1" applyFill="1" applyBorder="1" applyAlignment="1">
      <alignment horizontal="center" vertical="center"/>
    </xf>
    <xf numFmtId="0" fontId="14" fillId="0" borderId="17" xfId="1" applyFont="1" applyFill="1" applyBorder="1" applyAlignment="1">
      <alignment horizontal="center" vertical="center"/>
    </xf>
    <xf numFmtId="0" fontId="22" fillId="0" borderId="18" xfId="0" applyFont="1" applyBorder="1"/>
    <xf numFmtId="0" fontId="22" fillId="0" borderId="19" xfId="0" applyFont="1" applyBorder="1"/>
    <xf numFmtId="0" fontId="22" fillId="0" borderId="21" xfId="0" applyFont="1" applyBorder="1"/>
    <xf numFmtId="0" fontId="22" fillId="0" borderId="0" xfId="0" applyFont="1" applyBorder="1"/>
    <xf numFmtId="0" fontId="14" fillId="11" borderId="0" xfId="1" applyFont="1" applyFill="1" applyBorder="1" applyAlignment="1">
      <alignment horizontal="center" vertical="center"/>
    </xf>
    <xf numFmtId="0" fontId="14" fillId="8" borderId="0" xfId="1" applyFont="1" applyFill="1" applyBorder="1" applyAlignment="1">
      <alignment horizontal="center" vertical="center"/>
    </xf>
    <xf numFmtId="0" fontId="14" fillId="10" borderId="0" xfId="1" applyFont="1" applyFill="1" applyBorder="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Border="1" applyAlignment="1">
      <alignment horizontal="center" vertical="center"/>
    </xf>
    <xf numFmtId="0" fontId="14" fillId="0" borderId="23" xfId="1" applyFont="1" applyFill="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23" fillId="0" borderId="0" xfId="0" applyFont="1" applyBorder="1" applyAlignment="1">
      <alignment horizontal="center" vertical="center" wrapText="1"/>
    </xf>
    <xf numFmtId="0" fontId="2" fillId="2" borderId="0" xfId="0" applyFont="1" applyFill="1" applyAlignment="1">
      <alignment horizontal="center" vertical="center"/>
    </xf>
    <xf numFmtId="0" fontId="2" fillId="4" borderId="0" xfId="0" applyFont="1" applyFill="1" applyAlignment="1">
      <alignment horizontal="center" vertical="center"/>
    </xf>
    <xf numFmtId="0" fontId="14" fillId="0" borderId="0"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0" fillId="0" borderId="0" xfId="0" applyFont="1" applyFill="1"/>
    <xf numFmtId="0" fontId="10" fillId="0" borderId="0" xfId="0" applyFont="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left" wrapText="1"/>
    </xf>
    <xf numFmtId="0" fontId="8" fillId="0" borderId="0" xfId="0" applyFont="1" applyAlignment="1">
      <alignment horizontal="center"/>
    </xf>
    <xf numFmtId="0" fontId="10" fillId="0" borderId="0" xfId="0" applyFont="1" applyFill="1" applyBorder="1" applyAlignment="1">
      <alignment horizontal="center" vertical="center"/>
    </xf>
    <xf numFmtId="0" fontId="14" fillId="12" borderId="23" xfId="1" applyFont="1" applyFill="1" applyBorder="1" applyAlignment="1">
      <alignment horizontal="center" vertical="center" wrapText="1"/>
    </xf>
    <xf numFmtId="0" fontId="2" fillId="3" borderId="6" xfId="0" applyFont="1" applyFill="1" applyBorder="1" applyAlignment="1">
      <alignment horizontal="center" vertical="center"/>
    </xf>
    <xf numFmtId="0" fontId="19" fillId="2" borderId="0" xfId="0" applyFont="1" applyFill="1" applyAlignment="1">
      <alignment horizontal="center" vertical="center"/>
    </xf>
    <xf numFmtId="0" fontId="19" fillId="3" borderId="0" xfId="0" applyFont="1" applyFill="1" applyAlignment="1">
      <alignment horizontal="center" vertical="center"/>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4" fillId="9" borderId="0" xfId="0" applyFont="1" applyFill="1"/>
    <xf numFmtId="0" fontId="25" fillId="9" borderId="0" xfId="0" applyFont="1" applyFill="1"/>
    <xf numFmtId="0" fontId="26" fillId="0" borderId="0" xfId="0" applyFont="1" applyAlignment="1">
      <alignment vertical="center"/>
    </xf>
    <xf numFmtId="0" fontId="27" fillId="0" borderId="0" xfId="0" applyFont="1" applyAlignment="1">
      <alignment vertical="center"/>
    </xf>
    <xf numFmtId="0" fontId="20" fillId="0" borderId="0" xfId="0" applyFont="1" applyAlignment="1">
      <alignment horizontal="center" vertical="center" wrapText="1"/>
    </xf>
    <xf numFmtId="0" fontId="33" fillId="14" borderId="25" xfId="0" applyFont="1" applyFill="1" applyBorder="1"/>
    <xf numFmtId="0" fontId="10" fillId="0" borderId="0" xfId="0" applyFont="1" applyBorder="1" applyAlignment="1" applyProtection="1">
      <alignment horizontal="justify" vertical="center"/>
      <protection locked="0"/>
    </xf>
    <xf numFmtId="0" fontId="2" fillId="3" borderId="0" xfId="0" applyFont="1" applyFill="1" applyBorder="1" applyAlignment="1" applyProtection="1">
      <alignment vertical="center"/>
    </xf>
    <xf numFmtId="0" fontId="2" fillId="0" borderId="0" xfId="0" applyFont="1" applyBorder="1" applyAlignment="1" applyProtection="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Border="1" applyAlignment="1" applyProtection="1">
      <alignment horizontal="left" vertical="center" wrapText="1" indent="1"/>
      <protection locked="0"/>
    </xf>
    <xf numFmtId="0" fontId="2" fillId="0" borderId="0" xfId="0" applyFont="1" applyBorder="1" applyAlignment="1" applyProtection="1">
      <alignment horizontal="left" vertical="top" wrapText="1" indent="1"/>
      <protection locked="0"/>
    </xf>
    <xf numFmtId="0" fontId="23" fillId="16" borderId="25" xfId="0" applyFont="1" applyFill="1" applyBorder="1" applyAlignment="1">
      <alignment horizontal="center" vertical="center" wrapText="1"/>
    </xf>
    <xf numFmtId="9" fontId="11" fillId="0" borderId="0" xfId="0" applyNumberFormat="1" applyFont="1" applyBorder="1" applyAlignment="1">
      <alignment horizontal="center" vertical="center"/>
    </xf>
    <xf numFmtId="0" fontId="6" fillId="3" borderId="0" xfId="0" applyFont="1" applyFill="1" applyAlignment="1">
      <alignment vertical="center" wrapText="1"/>
    </xf>
    <xf numFmtId="0" fontId="16" fillId="0" borderId="0" xfId="0" applyFont="1" applyBorder="1" applyAlignment="1" applyProtection="1">
      <alignment vertical="center" wrapText="1"/>
      <protection locked="0"/>
    </xf>
    <xf numFmtId="0" fontId="16" fillId="0" borderId="0" xfId="0" applyFont="1" applyBorder="1" applyAlignment="1" applyProtection="1">
      <alignment horizontal="justify" vertical="center" wrapText="1"/>
      <protection locked="0"/>
    </xf>
    <xf numFmtId="0" fontId="36" fillId="0" borderId="0" xfId="0" applyFont="1" applyFill="1" applyBorder="1" applyAlignment="1" applyProtection="1">
      <alignment horizontal="justify" vertical="center" wrapText="1"/>
      <protection locked="0"/>
    </xf>
    <xf numFmtId="0" fontId="36" fillId="0" borderId="0" xfId="0" applyFont="1" applyFill="1" applyBorder="1" applyAlignment="1" applyProtection="1">
      <alignment horizontal="justify" vertical="top" wrapText="1"/>
      <protection locked="0"/>
    </xf>
    <xf numFmtId="0" fontId="2" fillId="0" borderId="0" xfId="0" applyFont="1" applyFill="1" applyBorder="1" applyAlignment="1">
      <alignment vertical="center"/>
    </xf>
    <xf numFmtId="0" fontId="2" fillId="0" borderId="0" xfId="0" applyFont="1" applyFill="1" applyBorder="1" applyAlignment="1" applyProtection="1">
      <alignment vertical="center"/>
      <protection hidden="1"/>
    </xf>
    <xf numFmtId="0" fontId="2" fillId="0" borderId="8" xfId="0" applyFont="1" applyFill="1" applyBorder="1" applyAlignment="1" applyProtection="1">
      <alignment horizontal="center" vertical="center"/>
      <protection locked="0"/>
    </xf>
    <xf numFmtId="0" fontId="2" fillId="0" borderId="0" xfId="0" applyFont="1" applyFill="1" applyBorder="1" applyAlignment="1">
      <alignment horizontal="center" vertical="center"/>
    </xf>
    <xf numFmtId="0" fontId="37" fillId="15" borderId="34" xfId="0" applyFont="1" applyFill="1" applyBorder="1" applyAlignment="1">
      <alignment horizontal="center" vertical="center"/>
    </xf>
    <xf numFmtId="0" fontId="38" fillId="17" borderId="36" xfId="0" applyFont="1" applyFill="1" applyBorder="1" applyAlignment="1">
      <alignment horizontal="justify" vertical="center"/>
    </xf>
    <xf numFmtId="0" fontId="0" fillId="0" borderId="0" xfId="0" applyAlignment="1">
      <alignment horizontal="center"/>
    </xf>
    <xf numFmtId="0" fontId="40" fillId="20" borderId="41" xfId="0" applyFont="1" applyFill="1" applyBorder="1" applyAlignment="1">
      <alignment vertical="center"/>
    </xf>
    <xf numFmtId="0" fontId="40" fillId="20" borderId="42" xfId="0" applyFont="1" applyFill="1" applyBorder="1" applyAlignment="1">
      <alignment vertical="center"/>
    </xf>
    <xf numFmtId="0" fontId="40" fillId="0" borderId="42" xfId="0" applyFont="1" applyBorder="1" applyAlignment="1">
      <alignment vertical="center"/>
    </xf>
    <xf numFmtId="0" fontId="39" fillId="0" borderId="45" xfId="0" applyFont="1" applyBorder="1" applyAlignment="1">
      <alignment vertical="center" wrapText="1"/>
    </xf>
    <xf numFmtId="0" fontId="41" fillId="19" borderId="46" xfId="0" applyFont="1" applyFill="1" applyBorder="1" applyAlignment="1">
      <alignment vertical="center" wrapText="1"/>
    </xf>
    <xf numFmtId="0" fontId="41" fillId="19" borderId="47" xfId="0" applyFont="1" applyFill="1" applyBorder="1" applyAlignment="1">
      <alignment vertical="center" wrapText="1"/>
    </xf>
    <xf numFmtId="0" fontId="39" fillId="20" borderId="43" xfId="0" applyFont="1" applyFill="1" applyBorder="1" applyAlignment="1">
      <alignment vertical="center" wrapText="1"/>
    </xf>
    <xf numFmtId="0" fontId="40" fillId="20" borderId="42" xfId="0" applyFont="1" applyFill="1" applyBorder="1" applyAlignment="1">
      <alignment vertical="center" wrapText="1"/>
    </xf>
    <xf numFmtId="0" fontId="41" fillId="19" borderId="40" xfId="0" applyFont="1" applyFill="1" applyBorder="1" applyAlignment="1">
      <alignment vertical="center" wrapText="1"/>
    </xf>
    <xf numFmtId="0" fontId="41" fillId="19" borderId="48" xfId="0" applyFont="1" applyFill="1" applyBorder="1" applyAlignment="1">
      <alignment vertical="center" wrapText="1"/>
    </xf>
    <xf numFmtId="0" fontId="40" fillId="20" borderId="49" xfId="0" applyFont="1" applyFill="1" applyBorder="1" applyAlignment="1">
      <alignment vertical="center" wrapText="1"/>
    </xf>
    <xf numFmtId="0" fontId="39" fillId="20" borderId="45" xfId="0" applyFont="1" applyFill="1" applyBorder="1" applyAlignment="1">
      <alignment vertical="center" wrapText="1"/>
    </xf>
    <xf numFmtId="0" fontId="39" fillId="19" borderId="50" xfId="0" applyFont="1" applyFill="1" applyBorder="1" applyAlignment="1">
      <alignment vertical="center" wrapText="1"/>
    </xf>
    <xf numFmtId="0" fontId="39" fillId="20" borderId="51" xfId="0" applyFont="1" applyFill="1" applyBorder="1" applyAlignment="1">
      <alignment vertical="center" wrapText="1"/>
    </xf>
    <xf numFmtId="0" fontId="39" fillId="0" borderId="51" xfId="0" applyFont="1" applyBorder="1" applyAlignment="1">
      <alignment vertical="center" wrapText="1"/>
    </xf>
    <xf numFmtId="0" fontId="2" fillId="0" borderId="0" xfId="0" applyFont="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2" fillId="0" borderId="2" xfId="0" applyFont="1" applyBorder="1" applyAlignment="1" applyProtection="1">
      <alignment horizontal="left" vertical="center" wrapText="1"/>
    </xf>
    <xf numFmtId="0" fontId="13" fillId="6" borderId="0" xfId="0" applyNumberFormat="1" applyFont="1" applyFill="1" applyBorder="1" applyAlignment="1" applyProtection="1">
      <alignment vertical="center" wrapText="1"/>
    </xf>
    <xf numFmtId="0" fontId="25" fillId="3" borderId="11" xfId="0" applyNumberFormat="1" applyFont="1" applyFill="1" applyBorder="1" applyAlignment="1" applyProtection="1">
      <alignment vertical="center" wrapText="1"/>
    </xf>
    <xf numFmtId="0" fontId="7" fillId="6" borderId="9" xfId="0" applyNumberFormat="1" applyFont="1" applyFill="1" applyBorder="1" applyAlignment="1">
      <alignment horizontal="center" vertical="center"/>
    </xf>
    <xf numFmtId="0" fontId="39" fillId="20" borderId="43" xfId="0" applyFont="1" applyFill="1" applyBorder="1" applyAlignment="1">
      <alignment vertical="center" wrapText="1"/>
    </xf>
    <xf numFmtId="0" fontId="39" fillId="0" borderId="43" xfId="0" applyFont="1" applyBorder="1" applyAlignment="1">
      <alignment vertical="center" wrapText="1"/>
    </xf>
    <xf numFmtId="0" fontId="2" fillId="0" borderId="12" xfId="0" applyFont="1" applyFill="1" applyBorder="1" applyAlignment="1" applyProtection="1">
      <alignment horizontal="center" vertical="center"/>
      <protection locked="0"/>
    </xf>
    <xf numFmtId="0" fontId="2" fillId="0" borderId="28" xfId="0" applyFont="1" applyBorder="1" applyAlignment="1" applyProtection="1">
      <alignment horizontal="center" vertical="center" wrapText="1"/>
      <protection locked="0"/>
    </xf>
    <xf numFmtId="0" fontId="10" fillId="0" borderId="0" xfId="0" applyFont="1" applyBorder="1" applyAlignment="1" applyProtection="1">
      <alignment horizontal="justify" vertical="center"/>
    </xf>
    <xf numFmtId="0" fontId="10" fillId="0" borderId="26" xfId="0" applyFont="1" applyBorder="1" applyAlignment="1">
      <alignment horizontal="center" vertical="center" wrapText="1"/>
    </xf>
    <xf numFmtId="0" fontId="10" fillId="0" borderId="28" xfId="0" applyFont="1" applyBorder="1" applyAlignment="1" applyProtection="1">
      <alignment horizontal="justify" vertical="center"/>
      <protection hidden="1"/>
    </xf>
    <xf numFmtId="0" fontId="2" fillId="0" borderId="12" xfId="0" applyFont="1" applyBorder="1" applyAlignment="1" applyProtection="1">
      <alignment horizontal="center" vertical="center" wrapText="1"/>
      <protection hidden="1"/>
    </xf>
    <xf numFmtId="0" fontId="2" fillId="0" borderId="57" xfId="0" applyFont="1" applyBorder="1" applyAlignment="1" applyProtection="1">
      <alignment horizontal="left" vertical="center" wrapText="1"/>
      <protection hidden="1"/>
    </xf>
    <xf numFmtId="0" fontId="2" fillId="0" borderId="12" xfId="0" applyFont="1" applyBorder="1" applyAlignment="1" applyProtection="1">
      <alignment horizontal="left" vertical="center" wrapText="1"/>
      <protection hidden="1"/>
    </xf>
    <xf numFmtId="0" fontId="10" fillId="0" borderId="12" xfId="0" applyFont="1" applyBorder="1" applyAlignment="1" applyProtection="1">
      <alignment horizontal="justify" vertical="center"/>
      <protection hidden="1"/>
    </xf>
    <xf numFmtId="0" fontId="10" fillId="0" borderId="12" xfId="0" applyFont="1" applyBorder="1" applyAlignment="1" applyProtection="1">
      <alignment horizontal="center" vertical="center" wrapText="1"/>
      <protection hidden="1"/>
    </xf>
    <xf numFmtId="0" fontId="2" fillId="0" borderId="28" xfId="0" applyFont="1" applyBorder="1" applyAlignment="1" applyProtection="1">
      <alignment horizontal="center" vertical="center" wrapText="1"/>
      <protection locked="0" hidden="1"/>
    </xf>
    <xf numFmtId="0" fontId="2" fillId="0" borderId="12" xfId="0" applyFont="1" applyBorder="1" applyAlignment="1" applyProtection="1">
      <alignment horizontal="center" vertical="center" wrapText="1"/>
      <protection locked="0" hidden="1"/>
    </xf>
    <xf numFmtId="0" fontId="10" fillId="0" borderId="0" xfId="0" applyFont="1" applyProtection="1">
      <protection hidden="1"/>
    </xf>
    <xf numFmtId="0" fontId="10" fillId="0" borderId="0" xfId="0" applyNumberFormat="1"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NumberFormat="1"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22" fillId="0" borderId="18" xfId="0" applyFont="1" applyBorder="1" applyProtection="1">
      <protection hidden="1"/>
    </xf>
    <xf numFmtId="0" fontId="22" fillId="0" borderId="19" xfId="0" applyFont="1" applyBorder="1" applyProtection="1">
      <protection hidden="1"/>
    </xf>
    <xf numFmtId="0" fontId="0" fillId="0" borderId="0" xfId="0" applyProtection="1">
      <protection hidden="1"/>
    </xf>
    <xf numFmtId="0" fontId="22" fillId="0" borderId="21" xfId="0" applyFont="1" applyBorder="1" applyProtection="1">
      <protection hidden="1"/>
    </xf>
    <xf numFmtId="0" fontId="22" fillId="0" borderId="0" xfId="0" applyFont="1" applyBorder="1" applyProtection="1">
      <protection hidden="1"/>
    </xf>
    <xf numFmtId="0" fontId="14" fillId="0" borderId="22" xfId="1" applyFont="1" applyFill="1" applyBorder="1" applyAlignment="1" applyProtection="1">
      <alignment horizontal="center" vertical="center" wrapText="1"/>
      <protection hidden="1"/>
    </xf>
    <xf numFmtId="0" fontId="14" fillId="0" borderId="23" xfId="1" applyFont="1" applyFill="1" applyBorder="1" applyAlignment="1" applyProtection="1">
      <alignment horizontal="center" vertical="center"/>
      <protection hidden="1"/>
    </xf>
    <xf numFmtId="0" fontId="14" fillId="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wrapText="1"/>
      <protection hidden="1"/>
    </xf>
    <xf numFmtId="0" fontId="14" fillId="0" borderId="0" xfId="1" applyFont="1" applyFill="1" applyBorder="1" applyAlignment="1" applyProtection="1">
      <alignment horizontal="center" vertical="center"/>
      <protection hidden="1"/>
    </xf>
    <xf numFmtId="0" fontId="14" fillId="0" borderId="17" xfId="1" applyFont="1" applyFill="1" applyBorder="1" applyAlignment="1" applyProtection="1">
      <alignment horizontal="center" vertical="center"/>
      <protection hidden="1"/>
    </xf>
    <xf numFmtId="0" fontId="14" fillId="0" borderId="19" xfId="1" applyFont="1" applyFill="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Fill="1" applyBorder="1" applyAlignment="1" applyProtection="1">
      <alignment horizontal="center" vertical="center"/>
      <protection hidden="1"/>
    </xf>
    <xf numFmtId="0" fontId="14" fillId="11" borderId="0" xfId="1" applyFont="1" applyFill="1" applyBorder="1" applyAlignment="1" applyProtection="1">
      <alignment horizontal="center" vertical="center" wrapText="1"/>
      <protection hidden="1"/>
    </xf>
    <xf numFmtId="0" fontId="14" fillId="8" borderId="0" xfId="1" applyFont="1" applyFill="1" applyBorder="1" applyAlignment="1" applyProtection="1">
      <alignment horizontal="center" vertical="center" wrapText="1"/>
      <protection hidden="1"/>
    </xf>
    <xf numFmtId="0" fontId="14" fillId="10" borderId="0" xfId="1" applyFont="1" applyFill="1" applyBorder="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Border="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protection hidden="1"/>
    </xf>
    <xf numFmtId="0" fontId="37" fillId="15" borderId="34" xfId="0" applyFont="1" applyFill="1" applyBorder="1" applyAlignment="1" applyProtection="1">
      <alignment horizontal="center" vertical="center"/>
      <protection locked="0"/>
    </xf>
    <xf numFmtId="0" fontId="37" fillId="15" borderId="35" xfId="0" applyFont="1" applyFill="1" applyBorder="1" applyAlignment="1" applyProtection="1">
      <alignment horizontal="center" vertical="center" wrapText="1"/>
      <protection locked="0"/>
    </xf>
    <xf numFmtId="0" fontId="38" fillId="17" borderId="36" xfId="0" applyFont="1" applyFill="1" applyBorder="1" applyAlignment="1" applyProtection="1">
      <alignment horizontal="justify" vertical="center"/>
      <protection locked="0"/>
    </xf>
    <xf numFmtId="0" fontId="38" fillId="17" borderId="36" xfId="0" applyFont="1" applyFill="1" applyBorder="1" applyAlignment="1" applyProtection="1">
      <alignment vertical="center"/>
      <protection locked="0"/>
    </xf>
    <xf numFmtId="0" fontId="3" fillId="2" borderId="0" xfId="0" applyFont="1" applyFill="1" applyAlignment="1">
      <alignment horizontal="center" vertical="center"/>
    </xf>
    <xf numFmtId="0" fontId="2" fillId="4" borderId="0" xfId="0" applyNumberFormat="1" applyFont="1" applyFill="1" applyAlignment="1">
      <alignment horizontal="center" vertical="center"/>
    </xf>
    <xf numFmtId="0" fontId="7" fillId="8" borderId="0" xfId="0" applyNumberFormat="1" applyFont="1" applyFill="1" applyAlignment="1">
      <alignment horizontal="center" vertical="center"/>
    </xf>
    <xf numFmtId="0" fontId="10" fillId="0" borderId="0" xfId="0" applyFont="1" applyAlignment="1" applyProtection="1">
      <alignment horizontal="center"/>
      <protection hidden="1"/>
    </xf>
    <xf numFmtId="0" fontId="32" fillId="3" borderId="0" xfId="0" applyFont="1" applyFill="1" applyAlignment="1">
      <alignment vertical="center" wrapText="1"/>
    </xf>
    <xf numFmtId="0" fontId="10" fillId="0" borderId="0" xfId="0" applyFont="1" applyBorder="1" applyAlignment="1" applyProtection="1">
      <alignment horizontal="center" vertical="center" wrapText="1"/>
      <protection hidden="1"/>
    </xf>
    <xf numFmtId="0" fontId="10" fillId="0" borderId="28" xfId="0" applyFont="1" applyBorder="1" applyAlignment="1" applyProtection="1">
      <alignment horizontal="center" vertical="center" wrapText="1"/>
      <protection hidden="1"/>
    </xf>
    <xf numFmtId="0" fontId="39" fillId="19" borderId="46" xfId="0" applyFont="1" applyFill="1" applyBorder="1" applyAlignment="1">
      <alignment vertical="center" wrapText="1"/>
    </xf>
    <xf numFmtId="0" fontId="40" fillId="20" borderId="42" xfId="0" applyFont="1" applyFill="1" applyBorder="1" applyAlignment="1">
      <alignment horizontal="justify" vertical="center" wrapText="1"/>
    </xf>
    <xf numFmtId="0" fontId="40" fillId="19" borderId="62"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Border="1" applyAlignment="1" applyProtection="1">
      <alignment vertical="center"/>
      <protection locked="0" hidden="1"/>
    </xf>
    <xf numFmtId="0" fontId="10" fillId="0" borderId="0" xfId="0" applyFont="1" applyAlignment="1" applyProtection="1">
      <alignment horizont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164" fontId="10" fillId="0" borderId="28" xfId="0" applyNumberFormat="1" applyFont="1" applyBorder="1" applyAlignment="1" applyProtection="1">
      <alignment horizontal="center" vertical="center"/>
      <protection hidden="1"/>
    </xf>
    <xf numFmtId="0" fontId="2" fillId="0"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4" fillId="0" borderId="0" xfId="0" applyFont="1" applyFill="1" applyAlignment="1" applyProtection="1">
      <alignment horizontal="center" vertical="center" wrapText="1"/>
      <protection hidden="1"/>
    </xf>
    <xf numFmtId="0" fontId="4" fillId="0" borderId="0" xfId="0" applyFont="1" applyFill="1" applyAlignment="1" applyProtection="1">
      <alignment vertical="center"/>
      <protection hidden="1"/>
    </xf>
    <xf numFmtId="0" fontId="9" fillId="0" borderId="0" xfId="0" applyFont="1" applyFill="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protection hidden="1"/>
    </xf>
    <xf numFmtId="0" fontId="3" fillId="0" borderId="0" xfId="0" applyFont="1" applyFill="1" applyBorder="1" applyAlignment="1" applyProtection="1">
      <alignment vertical="center"/>
      <protection hidden="1"/>
    </xf>
    <xf numFmtId="0" fontId="3"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xf>
    <xf numFmtId="0" fontId="4" fillId="0" borderId="0" xfId="0" applyFont="1" applyFill="1" applyBorder="1" applyAlignment="1">
      <alignment vertical="center"/>
    </xf>
    <xf numFmtId="0" fontId="6" fillId="0" borderId="0" xfId="0" applyFont="1" applyFill="1" applyBorder="1" applyAlignment="1">
      <alignment vertical="center" wrapText="1"/>
    </xf>
    <xf numFmtId="0" fontId="2" fillId="0" borderId="0" xfId="0" applyFont="1" applyFill="1" applyBorder="1" applyAlignment="1">
      <alignment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0" xfId="0" applyFont="1" applyFill="1" applyBorder="1" applyAlignment="1">
      <alignment horizontal="center" vertical="center"/>
    </xf>
    <xf numFmtId="0" fontId="3" fillId="0" borderId="0" xfId="0" applyFont="1" applyFill="1" applyBorder="1" applyAlignment="1">
      <alignment vertical="center"/>
    </xf>
    <xf numFmtId="0" fontId="0" fillId="0" borderId="0" xfId="0" applyFill="1" applyBorder="1" applyAlignment="1">
      <alignment horizontal="center"/>
    </xf>
    <xf numFmtId="0" fontId="21" fillId="0" borderId="13" xfId="1" applyFont="1" applyBorder="1" applyAlignment="1" applyProtection="1">
      <alignment horizontal="justify" vertical="center" wrapText="1"/>
    </xf>
    <xf numFmtId="0" fontId="47" fillId="0" borderId="13" xfId="1" applyFont="1" applyBorder="1" applyAlignment="1">
      <alignment horizontal="center"/>
    </xf>
    <xf numFmtId="0" fontId="47" fillId="0" borderId="13" xfId="0" applyFont="1" applyFill="1" applyBorder="1" applyAlignment="1">
      <alignment horizontal="center" vertical="top" wrapText="1"/>
    </xf>
    <xf numFmtId="0" fontId="18" fillId="0" borderId="13" xfId="0" applyFont="1" applyFill="1" applyBorder="1" applyAlignment="1">
      <alignment horizontal="justify" vertical="center" wrapText="1"/>
    </xf>
    <xf numFmtId="0" fontId="10" fillId="0" borderId="13" xfId="0" applyFont="1" applyFill="1" applyBorder="1" applyAlignment="1">
      <alignment horizontal="justify" vertical="center"/>
    </xf>
    <xf numFmtId="0" fontId="10" fillId="0" borderId="13" xfId="0" applyFont="1" applyFill="1" applyBorder="1" applyAlignment="1">
      <alignment horizontal="center" vertical="center"/>
    </xf>
    <xf numFmtId="0" fontId="8" fillId="0" borderId="0" xfId="0" applyFont="1" applyFill="1" applyAlignment="1">
      <alignment horizontal="left" vertical="center"/>
    </xf>
    <xf numFmtId="0" fontId="36" fillId="0" borderId="0" xfId="0" applyFont="1" applyFill="1" applyAlignment="1">
      <alignment horizontal="center" vertical="center" wrapText="1"/>
    </xf>
    <xf numFmtId="0" fontId="10" fillId="0" borderId="0" xfId="0" applyFont="1" applyFill="1" applyAlignment="1">
      <alignment vertical="center"/>
    </xf>
    <xf numFmtId="0" fontId="1" fillId="0" borderId="13" xfId="0" applyFont="1" applyFill="1" applyBorder="1" applyAlignment="1">
      <alignment horizontal="center" vertical="center"/>
    </xf>
    <xf numFmtId="0" fontId="0" fillId="0" borderId="0" xfId="0" applyAlignment="1">
      <alignment horizontal="center" vertical="center"/>
    </xf>
    <xf numFmtId="0" fontId="10" fillId="0" borderId="13" xfId="0" applyFont="1" applyFill="1" applyBorder="1" applyAlignment="1">
      <alignment horizontal="justify" vertical="center" wrapText="1"/>
    </xf>
    <xf numFmtId="0" fontId="21" fillId="0" borderId="13" xfId="1" applyFont="1" applyFill="1" applyBorder="1" applyAlignment="1">
      <alignment vertical="center" wrapText="1"/>
    </xf>
    <xf numFmtId="0" fontId="10" fillId="16" borderId="65" xfId="0" applyFont="1" applyFill="1" applyBorder="1"/>
    <xf numFmtId="0" fontId="10" fillId="0" borderId="65" xfId="0" applyFont="1" applyBorder="1"/>
    <xf numFmtId="0" fontId="2" fillId="0" borderId="12" xfId="0" applyFont="1" applyFill="1" applyBorder="1" applyAlignment="1" applyProtection="1">
      <alignment horizontal="justify" vertical="center" wrapText="1"/>
      <protection hidden="1"/>
    </xf>
    <xf numFmtId="0" fontId="10" fillId="16" borderId="65" xfId="0" applyFont="1" applyFill="1" applyBorder="1" applyAlignment="1">
      <alignment vertical="center"/>
    </xf>
    <xf numFmtId="0" fontId="10" fillId="0" borderId="0" xfId="0" applyFont="1" applyFill="1" applyBorder="1" applyAlignment="1">
      <alignment wrapText="1"/>
    </xf>
    <xf numFmtId="0" fontId="33" fillId="24" borderId="0" xfId="0" applyFont="1" applyFill="1" applyBorder="1"/>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3" borderId="0" xfId="0" applyFont="1" applyFill="1" applyAlignment="1" applyProtection="1">
      <alignment vertical="center"/>
      <protection locked="0" hidden="1"/>
    </xf>
    <xf numFmtId="0" fontId="7" fillId="13" borderId="0" xfId="0" applyNumberFormat="1" applyFont="1" applyFill="1" applyAlignment="1" applyProtection="1">
      <alignment horizontal="right" vertical="center" indent="1"/>
      <protection locked="0"/>
    </xf>
    <xf numFmtId="0" fontId="2" fillId="4" borderId="0" xfId="0" applyNumberFormat="1" applyFont="1" applyFill="1" applyAlignment="1" applyProtection="1">
      <alignment horizontal="right" vertical="center"/>
      <protection locked="0"/>
    </xf>
    <xf numFmtId="0" fontId="2" fillId="4" borderId="0" xfId="0" applyFont="1" applyFill="1" applyBorder="1" applyAlignment="1" applyProtection="1">
      <alignment vertical="center"/>
      <protection locked="0"/>
    </xf>
    <xf numFmtId="0" fontId="2" fillId="4" borderId="0" xfId="0" applyFont="1" applyFill="1" applyBorder="1" applyAlignment="1" applyProtection="1">
      <alignment horizontal="justify" vertical="center"/>
      <protection locked="0"/>
    </xf>
    <xf numFmtId="0" fontId="3" fillId="4" borderId="0" xfId="0" applyFont="1" applyFill="1" applyAlignment="1" applyProtection="1">
      <alignment vertical="center"/>
      <protection locked="0"/>
    </xf>
    <xf numFmtId="0" fontId="2" fillId="3" borderId="3" xfId="0" applyFont="1" applyFill="1" applyBorder="1" applyAlignment="1" applyProtection="1">
      <alignment vertical="center"/>
      <protection locked="0"/>
    </xf>
    <xf numFmtId="0" fontId="2" fillId="3" borderId="6" xfId="0" applyFont="1" applyFill="1" applyBorder="1" applyAlignment="1" applyProtection="1">
      <alignment vertical="center"/>
      <protection locked="0"/>
    </xf>
    <xf numFmtId="0" fontId="2" fillId="3" borderId="0" xfId="0" applyFont="1" applyFill="1" applyBorder="1" applyAlignment="1" applyProtection="1">
      <alignment vertical="center"/>
      <protection locked="0"/>
    </xf>
    <xf numFmtId="0" fontId="19" fillId="3" borderId="0" xfId="0" applyFont="1" applyFill="1" applyBorder="1" applyAlignment="1" applyProtection="1">
      <alignment vertical="center"/>
      <protection locked="0"/>
    </xf>
    <xf numFmtId="0" fontId="2" fillId="0" borderId="0"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3"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xf>
    <xf numFmtId="0" fontId="13" fillId="3" borderId="0" xfId="0" applyFont="1" applyFill="1" applyAlignment="1" applyProtection="1">
      <alignment horizontal="center" vertical="center"/>
      <protection locked="0" hidden="1"/>
    </xf>
    <xf numFmtId="0" fontId="12"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hidden="1"/>
    </xf>
    <xf numFmtId="0" fontId="3"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2" fillId="2" borderId="0" xfId="0" applyFont="1" applyFill="1" applyAlignment="1" applyProtection="1">
      <alignment horizontal="left" vertical="center"/>
      <protection locked="0"/>
    </xf>
    <xf numFmtId="0" fontId="2" fillId="2" borderId="0" xfId="0" applyFont="1" applyFill="1" applyAlignment="1" applyProtection="1">
      <alignment horizontal="center" vertical="center" wrapText="1"/>
      <protection locked="0"/>
    </xf>
    <xf numFmtId="0" fontId="2" fillId="2" borderId="0" xfId="0" applyFont="1" applyFill="1" applyAlignment="1" applyProtection="1">
      <alignment horizontal="center" vertical="center"/>
      <protection locked="0"/>
    </xf>
    <xf numFmtId="0" fontId="6" fillId="3" borderId="0" xfId="0" applyFont="1" applyFill="1" applyAlignment="1" applyProtection="1">
      <alignment vertical="center" wrapText="1"/>
      <protection locked="0"/>
    </xf>
    <xf numFmtId="0" fontId="2" fillId="3" borderId="0" xfId="0" applyFont="1" applyFill="1" applyAlignment="1" applyProtection="1">
      <alignment vertical="center" wrapText="1"/>
      <protection locked="0"/>
    </xf>
    <xf numFmtId="0" fontId="2" fillId="4" borderId="0" xfId="0" applyFont="1" applyFill="1" applyAlignment="1" applyProtection="1">
      <alignment horizontal="left" vertical="center"/>
      <protection locked="0"/>
    </xf>
    <xf numFmtId="0" fontId="4" fillId="4" borderId="0" xfId="0" applyFont="1" applyFill="1" applyAlignment="1" applyProtection="1">
      <alignment horizontal="center" vertical="center" wrapText="1"/>
      <protection locked="0"/>
    </xf>
    <xf numFmtId="0" fontId="4"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right" vertical="center" indent="1"/>
      <protection locked="0"/>
    </xf>
    <xf numFmtId="0" fontId="9" fillId="4" borderId="0" xfId="0" applyFont="1" applyFill="1" applyAlignment="1" applyProtection="1">
      <alignment vertical="center"/>
      <protection locked="0"/>
    </xf>
    <xf numFmtId="0" fontId="9"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left" vertical="center" indent="1"/>
      <protection locked="0"/>
    </xf>
    <xf numFmtId="0" fontId="3" fillId="4" borderId="0" xfId="0" applyFont="1" applyFill="1" applyBorder="1" applyAlignment="1" applyProtection="1">
      <alignment horizontal="center" vertical="center" wrapText="1"/>
      <protection locked="0"/>
    </xf>
    <xf numFmtId="0" fontId="2" fillId="4" borderId="59" xfId="0" applyFont="1" applyFill="1" applyBorder="1" applyAlignment="1" applyProtection="1">
      <alignment vertical="center"/>
      <protection locked="0"/>
    </xf>
    <xf numFmtId="0" fontId="2" fillId="3" borderId="5" xfId="0" applyFont="1" applyFill="1" applyBorder="1" applyAlignment="1" applyProtection="1">
      <alignment vertical="center"/>
      <protection locked="0"/>
    </xf>
    <xf numFmtId="0" fontId="1" fillId="3" borderId="61" xfId="0" applyFont="1" applyFill="1" applyBorder="1" applyAlignment="1" applyProtection="1">
      <alignment vertical="center"/>
      <protection locked="0"/>
    </xf>
    <xf numFmtId="0" fontId="7" fillId="3" borderId="0" xfId="0" applyNumberFormat="1" applyFont="1" applyFill="1" applyBorder="1" applyAlignment="1" applyProtection="1">
      <alignment horizontal="center" vertical="center"/>
      <protection locked="0"/>
    </xf>
    <xf numFmtId="0" fontId="2" fillId="0" borderId="0" xfId="0" applyFont="1" applyBorder="1" applyAlignment="1" applyProtection="1">
      <alignment vertical="center"/>
      <protection locked="0"/>
    </xf>
    <xf numFmtId="0" fontId="7" fillId="3" borderId="0" xfId="0" applyNumberFormat="1" applyFont="1" applyFill="1" applyBorder="1" applyAlignment="1" applyProtection="1">
      <alignment vertical="center"/>
      <protection locked="0"/>
    </xf>
    <xf numFmtId="0" fontId="7" fillId="0" borderId="0" xfId="0" applyNumberFormat="1" applyFont="1" applyFill="1" applyBorder="1" applyAlignment="1" applyProtection="1">
      <alignment horizontal="center" vertical="center"/>
      <protection locked="0"/>
    </xf>
    <xf numFmtId="0" fontId="7" fillId="3" borderId="0" xfId="0" applyNumberFormat="1" applyFont="1" applyFill="1" applyBorder="1" applyAlignment="1" applyProtection="1">
      <alignment horizontal="center" vertical="center" wrapText="1"/>
      <protection locked="0"/>
    </xf>
    <xf numFmtId="0" fontId="7" fillId="6" borderId="56" xfId="0" applyNumberFormat="1" applyFont="1" applyFill="1" applyBorder="1" applyAlignment="1" applyProtection="1">
      <alignment horizontal="center" vertical="center"/>
      <protection locked="0" hidden="1"/>
    </xf>
    <xf numFmtId="0" fontId="7" fillId="6" borderId="56" xfId="0" applyNumberFormat="1" applyFont="1" applyFill="1" applyBorder="1" applyAlignment="1" applyProtection="1">
      <alignment horizontal="center" vertical="center" wrapText="1"/>
      <protection locked="0" hidden="1"/>
    </xf>
    <xf numFmtId="0" fontId="7" fillId="6" borderId="0" xfId="0" applyNumberFormat="1" applyFont="1" applyFill="1" applyBorder="1" applyAlignment="1" applyProtection="1">
      <alignment horizontal="center" vertical="center"/>
      <protection locked="0" hidden="1"/>
    </xf>
    <xf numFmtId="0" fontId="7" fillId="12" borderId="0" xfId="0" applyNumberFormat="1" applyFont="1" applyFill="1" applyBorder="1" applyAlignment="1" applyProtection="1">
      <alignment horizontal="center" vertical="center"/>
      <protection locked="0"/>
    </xf>
    <xf numFmtId="0" fontId="2" fillId="3" borderId="0" xfId="0" applyFont="1" applyFill="1" applyBorder="1" applyAlignment="1" applyProtection="1">
      <alignment vertical="center"/>
      <protection locked="0" hidden="1"/>
    </xf>
    <xf numFmtId="0" fontId="10" fillId="0" borderId="0" xfId="0" applyFont="1" applyBorder="1" applyAlignment="1" applyProtection="1">
      <alignment horizontal="center" vertical="center" wrapText="1"/>
      <protection locked="0"/>
    </xf>
    <xf numFmtId="0" fontId="3" fillId="3" borderId="0" xfId="0" applyFont="1" applyFill="1" applyAlignment="1" applyProtection="1">
      <alignment horizontal="left" vertical="center"/>
      <protection locked="0" hidden="1"/>
    </xf>
    <xf numFmtId="0" fontId="3" fillId="3" borderId="0" xfId="0" applyFont="1" applyFill="1" applyAlignment="1" applyProtection="1">
      <alignment horizontal="center" vertical="center" wrapText="1"/>
      <protection locked="0" hidden="1"/>
    </xf>
    <xf numFmtId="0" fontId="3" fillId="3" borderId="0" xfId="0" applyFont="1" applyFill="1" applyAlignment="1" applyProtection="1">
      <alignment horizontal="center" vertical="center"/>
      <protection locked="0" hidden="1"/>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hidden="1"/>
    </xf>
    <xf numFmtId="0" fontId="12" fillId="3" borderId="0" xfId="0" applyFont="1" applyFill="1" applyAlignment="1" applyProtection="1">
      <alignment horizontal="center" vertical="center" wrapText="1"/>
      <protection locked="0" hidden="1"/>
    </xf>
    <xf numFmtId="0" fontId="12" fillId="3" borderId="0" xfId="0" applyFont="1" applyFill="1" applyAlignment="1" applyProtection="1">
      <alignment horizontal="center" vertical="center"/>
      <protection locked="0" hidden="1"/>
    </xf>
    <xf numFmtId="0" fontId="10" fillId="0" borderId="2" xfId="0" applyFont="1" applyBorder="1" applyAlignment="1" applyProtection="1">
      <alignment horizontal="justify" vertical="center"/>
    </xf>
    <xf numFmtId="0" fontId="7" fillId="6" borderId="79" xfId="0" applyNumberFormat="1" applyFont="1" applyFill="1" applyBorder="1" applyAlignment="1" applyProtection="1">
      <alignment horizontal="center" vertical="center"/>
      <protection locked="0"/>
    </xf>
    <xf numFmtId="0" fontId="7" fillId="6" borderId="83" xfId="0" applyNumberFormat="1" applyFont="1" applyFill="1" applyBorder="1" applyAlignment="1" applyProtection="1">
      <alignment horizontal="center" vertical="center" wrapText="1"/>
      <protection locked="0"/>
    </xf>
    <xf numFmtId="0" fontId="10" fillId="0" borderId="0" xfId="0" applyFont="1" applyProtection="1">
      <protection locked="0"/>
    </xf>
    <xf numFmtId="0" fontId="50" fillId="0" borderId="0" xfId="0" applyFont="1" applyFill="1" applyBorder="1" applyAlignment="1">
      <alignment horizontal="left"/>
    </xf>
    <xf numFmtId="0" fontId="50" fillId="0" borderId="0" xfId="0" applyFont="1" applyFill="1" applyAlignment="1">
      <alignment horizontal="left"/>
    </xf>
    <xf numFmtId="0" fontId="10" fillId="0" borderId="0" xfId="0" applyFont="1" applyFill="1" applyAlignment="1">
      <alignment horizontal="left"/>
    </xf>
    <xf numFmtId="0" fontId="10" fillId="16" borderId="84" xfId="0" applyFont="1" applyFill="1" applyBorder="1" applyAlignment="1">
      <alignment horizontal="center"/>
    </xf>
    <xf numFmtId="0" fontId="10" fillId="0" borderId="84" xfId="0" applyFont="1" applyBorder="1" applyAlignment="1">
      <alignment horizontal="center"/>
    </xf>
    <xf numFmtId="14" fontId="10" fillId="0" borderId="28" xfId="0" applyNumberFormat="1" applyFont="1" applyBorder="1" applyAlignment="1" applyProtection="1">
      <alignment horizontal="justify" vertical="center" wrapText="1"/>
      <protection locked="0"/>
    </xf>
    <xf numFmtId="0" fontId="14" fillId="12" borderId="0" xfId="1" applyFont="1" applyFill="1" applyBorder="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Fill="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85" xfId="1" applyFont="1" applyFill="1" applyBorder="1" applyAlignment="1">
      <alignment horizontal="center" vertical="center"/>
    </xf>
    <xf numFmtId="0" fontId="14" fillId="0" borderId="21" xfId="1" applyFont="1" applyFill="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39" fillId="20" borderId="44" xfId="0" applyFont="1" applyFill="1" applyBorder="1" applyAlignment="1">
      <alignment vertical="center" wrapText="1"/>
    </xf>
    <xf numFmtId="0" fontId="39" fillId="0" borderId="45" xfId="0" applyFont="1" applyBorder="1" applyAlignment="1">
      <alignment vertical="center" wrapText="1"/>
    </xf>
    <xf numFmtId="0" fontId="41" fillId="19" borderId="0" xfId="0" applyFont="1" applyFill="1" applyBorder="1" applyAlignment="1">
      <alignment vertical="center" wrapText="1"/>
    </xf>
    <xf numFmtId="0" fontId="41" fillId="19" borderId="41" xfId="0" applyFont="1" applyFill="1" applyBorder="1" applyAlignment="1">
      <alignment vertical="center" wrapText="1"/>
    </xf>
    <xf numFmtId="0" fontId="53" fillId="3" borderId="0" xfId="0" applyFont="1" applyFill="1" applyBorder="1" applyAlignment="1" applyProtection="1">
      <alignment vertical="center"/>
      <protection locked="0"/>
    </xf>
    <xf numFmtId="0" fontId="21" fillId="3" borderId="13" xfId="0" applyFont="1" applyFill="1" applyBorder="1" applyAlignment="1" applyProtection="1">
      <alignment vertical="center"/>
      <protection locked="0"/>
    </xf>
    <xf numFmtId="0" fontId="21" fillId="3" borderId="0" xfId="0" applyFont="1" applyFill="1" applyBorder="1" applyAlignment="1" applyProtection="1">
      <alignment vertical="center"/>
      <protection locked="0"/>
    </xf>
    <xf numFmtId="0" fontId="21" fillId="3" borderId="0" xfId="0" applyFont="1" applyFill="1" applyBorder="1" applyAlignment="1" applyProtection="1">
      <alignment vertical="top"/>
      <protection locked="0"/>
    </xf>
    <xf numFmtId="0" fontId="8" fillId="0" borderId="1" xfId="0" applyFont="1" applyBorder="1" applyAlignment="1" applyProtection="1">
      <alignment horizontal="center" vertical="center"/>
      <protection locked="0"/>
    </xf>
    <xf numFmtId="15" fontId="2" fillId="3" borderId="83" xfId="0" applyNumberFormat="1" applyFont="1" applyFill="1" applyBorder="1" applyAlignment="1" applyProtection="1">
      <alignment horizontal="center" vertical="center"/>
      <protection locked="0"/>
    </xf>
    <xf numFmtId="0" fontId="2" fillId="4" borderId="0" xfId="0" applyFont="1" applyFill="1" applyAlignment="1" applyProtection="1">
      <alignment horizontal="center" vertical="center"/>
      <protection locked="0"/>
    </xf>
    <xf numFmtId="15" fontId="2" fillId="3" borderId="0" xfId="0" applyNumberFormat="1" applyFont="1" applyFill="1" applyBorder="1" applyAlignment="1" applyProtection="1">
      <alignment horizontal="center" vertical="center" wrapText="1"/>
    </xf>
    <xf numFmtId="15" fontId="2" fillId="3" borderId="0" xfId="0" applyNumberFormat="1" applyFont="1" applyFill="1" applyBorder="1" applyAlignment="1" applyProtection="1">
      <alignment horizontal="center" vertical="center"/>
    </xf>
    <xf numFmtId="15" fontId="2" fillId="3" borderId="83" xfId="0" applyNumberFormat="1" applyFont="1" applyFill="1" applyBorder="1" applyAlignment="1" applyProtection="1">
      <alignment horizontal="center" vertical="center" wrapText="1"/>
    </xf>
    <xf numFmtId="0" fontId="2" fillId="4" borderId="0" xfId="0" applyFont="1" applyFill="1" applyAlignment="1" applyProtection="1">
      <alignment vertical="center"/>
    </xf>
    <xf numFmtId="0" fontId="2" fillId="4" borderId="0" xfId="0" applyFont="1" applyFill="1" applyBorder="1" applyAlignment="1" applyProtection="1">
      <alignment vertical="center"/>
    </xf>
    <xf numFmtId="0" fontId="2" fillId="4" borderId="68" xfId="0" applyFont="1" applyFill="1" applyBorder="1" applyAlignment="1" applyProtection="1">
      <alignment vertical="center"/>
    </xf>
    <xf numFmtId="0" fontId="2" fillId="4" borderId="0" xfId="0" applyFont="1" applyFill="1" applyAlignment="1" applyProtection="1">
      <alignment horizontal="justify" vertical="center"/>
    </xf>
    <xf numFmtId="0" fontId="19" fillId="4" borderId="0" xfId="0" applyFont="1" applyFill="1" applyAlignment="1" applyProtection="1">
      <alignment horizontal="center" vertical="center"/>
    </xf>
    <xf numFmtId="0" fontId="2" fillId="4" borderId="76" xfId="0" applyFont="1" applyFill="1" applyBorder="1" applyAlignment="1" applyProtection="1">
      <alignment vertical="center"/>
    </xf>
    <xf numFmtId="0" fontId="2" fillId="4" borderId="77" xfId="0" applyFont="1" applyFill="1" applyBorder="1" applyAlignment="1" applyProtection="1">
      <alignment vertical="center"/>
    </xf>
    <xf numFmtId="0" fontId="2" fillId="4" borderId="0" xfId="0" applyFont="1" applyFill="1" applyBorder="1" applyAlignment="1" applyProtection="1">
      <alignment horizontal="justify" vertical="center"/>
    </xf>
    <xf numFmtId="0" fontId="2" fillId="3" borderId="3" xfId="0" applyFont="1" applyFill="1" applyBorder="1" applyAlignment="1" applyProtection="1">
      <alignment vertical="center"/>
    </xf>
    <xf numFmtId="0" fontId="2" fillId="3" borderId="6" xfId="0" applyFont="1" applyFill="1" applyBorder="1" applyAlignment="1" applyProtection="1">
      <alignment vertical="center"/>
    </xf>
    <xf numFmtId="0" fontId="2" fillId="5" borderId="4" xfId="0" applyFont="1" applyFill="1" applyBorder="1" applyAlignment="1" applyProtection="1">
      <alignment vertical="center"/>
    </xf>
    <xf numFmtId="0" fontId="19" fillId="3" borderId="0" xfId="0" applyNumberFormat="1" applyFont="1" applyFill="1" applyBorder="1" applyAlignment="1" applyProtection="1">
      <alignment horizontal="center" vertical="center"/>
    </xf>
    <xf numFmtId="0" fontId="19" fillId="3" borderId="0" xfId="0" applyFont="1" applyFill="1" applyBorder="1" applyAlignment="1" applyProtection="1">
      <alignment vertical="center"/>
    </xf>
    <xf numFmtId="0" fontId="11" fillId="7" borderId="1" xfId="0" applyNumberFormat="1"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wrapText="1"/>
    </xf>
    <xf numFmtId="0" fontId="11" fillId="7" borderId="52" xfId="0" applyNumberFormat="1" applyFont="1" applyFill="1" applyBorder="1" applyAlignment="1" applyProtection="1">
      <alignment horizontal="center" vertical="center" wrapText="1"/>
    </xf>
    <xf numFmtId="0" fontId="2" fillId="0" borderId="0" xfId="0" applyFont="1" applyFill="1" applyBorder="1" applyAlignment="1" applyProtection="1">
      <alignment horizontal="center" vertical="center"/>
    </xf>
    <xf numFmtId="0" fontId="10" fillId="0" borderId="57" xfId="0" applyFont="1" applyBorder="1" applyAlignment="1" applyProtection="1">
      <alignment horizontal="justify" vertical="center"/>
      <protection hidden="1"/>
    </xf>
    <xf numFmtId="0" fontId="10" fillId="0" borderId="28" xfId="0" applyFont="1" applyBorder="1" applyAlignment="1" applyProtection="1">
      <alignment horizontal="justify" vertical="center" wrapText="1"/>
    </xf>
    <xf numFmtId="0" fontId="10" fillId="0" borderId="0" xfId="0" applyFont="1" applyBorder="1" applyAlignment="1" applyProtection="1">
      <alignment horizontal="justify" vertical="center" wrapText="1"/>
    </xf>
    <xf numFmtId="0" fontId="10" fillId="0" borderId="0" xfId="0" applyFont="1" applyBorder="1" applyAlignment="1" applyProtection="1">
      <alignment horizontal="center" vertical="center" wrapText="1"/>
    </xf>
    <xf numFmtId="0" fontId="2" fillId="0" borderId="28" xfId="0" applyFont="1" applyBorder="1" applyAlignment="1" applyProtection="1">
      <alignment horizontal="center" vertical="center" wrapText="1"/>
      <protection hidden="1"/>
    </xf>
    <xf numFmtId="0" fontId="2" fillId="0" borderId="0" xfId="0" applyFont="1" applyBorder="1" applyAlignment="1" applyProtection="1">
      <alignment horizontal="left" vertical="center" wrapText="1"/>
    </xf>
    <xf numFmtId="0" fontId="12" fillId="0" borderId="28" xfId="0" applyFont="1" applyBorder="1" applyAlignment="1" applyProtection="1">
      <alignment horizontal="center" vertical="center" wrapText="1"/>
      <protection hidden="1"/>
    </xf>
    <xf numFmtId="0" fontId="10" fillId="0" borderId="12" xfId="0" applyFont="1" applyBorder="1" applyAlignment="1" applyProtection="1">
      <alignment horizontal="center" vertical="center"/>
    </xf>
    <xf numFmtId="0" fontId="2" fillId="3" borderId="0" xfId="0" applyFont="1" applyFill="1" applyBorder="1" applyAlignment="1" applyProtection="1">
      <alignment horizontal="center" vertical="center"/>
    </xf>
    <xf numFmtId="0" fontId="10" fillId="0" borderId="0" xfId="0" applyFont="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2" fillId="3" borderId="0" xfId="0" applyFont="1" applyFill="1" applyAlignment="1" applyProtection="1">
      <alignment horizontal="center" vertical="center" wrapText="1"/>
      <protection hidden="1"/>
    </xf>
    <xf numFmtId="0" fontId="2" fillId="4" borderId="0" xfId="0" applyFont="1" applyFill="1" applyAlignment="1" applyProtection="1">
      <alignment horizontal="center" vertical="center" wrapText="1"/>
    </xf>
    <xf numFmtId="0" fontId="19" fillId="4" borderId="0" xfId="0" applyFont="1" applyFill="1" applyAlignment="1" applyProtection="1">
      <alignment horizontal="center" vertical="center" wrapText="1"/>
    </xf>
    <xf numFmtId="0" fontId="2" fillId="3" borderId="3" xfId="0" applyFont="1" applyFill="1" applyBorder="1" applyAlignment="1" applyProtection="1">
      <alignment horizontal="center" vertical="center" wrapText="1"/>
    </xf>
    <xf numFmtId="0" fontId="10" fillId="0" borderId="0" xfId="0" applyNumberFormat="1" applyFont="1" applyFill="1" applyAlignment="1" applyProtection="1">
      <alignment horizontal="center" vertical="center" wrapText="1"/>
      <protection hidden="1"/>
    </xf>
    <xf numFmtId="0" fontId="51" fillId="0" borderId="0" xfId="0" applyNumberFormat="1" applyFont="1" applyAlignment="1" applyProtection="1">
      <alignment horizontal="center" vertical="center" wrapText="1"/>
      <protection hidden="1"/>
    </xf>
    <xf numFmtId="0" fontId="48" fillId="3" borderId="0" xfId="0" applyFont="1" applyFill="1" applyAlignment="1" applyProtection="1">
      <alignment horizontal="center" vertical="center" wrapText="1"/>
      <protection hidden="1"/>
    </xf>
    <xf numFmtId="0" fontId="48" fillId="0" borderId="0" xfId="0" applyFont="1" applyAlignment="1" applyProtection="1">
      <alignment horizontal="center" vertical="center" wrapText="1"/>
      <protection hidden="1"/>
    </xf>
    <xf numFmtId="0" fontId="10" fillId="0" borderId="0" xfId="0" applyFont="1" applyAlignment="1" applyProtection="1">
      <alignment horizontal="center" vertical="center" wrapText="1"/>
    </xf>
    <xf numFmtId="0" fontId="10" fillId="0" borderId="0" xfId="0" applyNumberFormat="1" applyFont="1" applyAlignment="1" applyProtection="1">
      <alignment horizontal="center" vertical="center" wrapText="1"/>
      <protection hidden="1"/>
    </xf>
    <xf numFmtId="0" fontId="0" fillId="0" borderId="0" xfId="0" applyAlignment="1" applyProtection="1">
      <alignment horizontal="center" vertical="center" wrapText="1"/>
    </xf>
    <xf numFmtId="0" fontId="0" fillId="0" borderId="0" xfId="0" applyFill="1" applyAlignment="1" applyProtection="1">
      <alignment horizontal="center" vertical="center" wrapText="1"/>
    </xf>
    <xf numFmtId="0" fontId="51" fillId="0" borderId="0" xfId="0" applyFont="1" applyAlignment="1" applyProtection="1">
      <alignment horizontal="center" vertical="center" wrapText="1"/>
      <protection hidden="1"/>
    </xf>
    <xf numFmtId="0" fontId="48" fillId="0" borderId="0" xfId="0" applyNumberFormat="1" applyFont="1" applyAlignment="1" applyProtection="1">
      <alignment horizontal="center" vertical="center" wrapText="1"/>
      <protection hidden="1"/>
    </xf>
    <xf numFmtId="0" fontId="2" fillId="3" borderId="0" xfId="0" applyFont="1" applyFill="1" applyAlignment="1" applyProtection="1">
      <alignment horizontal="center" vertical="center"/>
      <protection hidden="1"/>
    </xf>
    <xf numFmtId="0" fontId="2" fillId="3" borderId="3" xfId="0" applyFont="1" applyFill="1" applyBorder="1" applyAlignment="1">
      <alignment horizontal="center" vertical="center"/>
    </xf>
    <xf numFmtId="0" fontId="10" fillId="0" borderId="0" xfId="0" applyFont="1" applyAlignment="1" applyProtection="1">
      <alignment horizontal="center" vertical="center"/>
      <protection locked="0" hidden="1"/>
    </xf>
    <xf numFmtId="0" fontId="10" fillId="0" borderId="0" xfId="0" applyFont="1" applyAlignment="1" applyProtection="1">
      <alignment horizontal="center" vertical="center" wrapText="1"/>
      <protection locked="0" hidden="1"/>
    </xf>
    <xf numFmtId="14" fontId="21" fillId="3" borderId="13" xfId="0" applyNumberFormat="1" applyFont="1" applyFill="1" applyBorder="1" applyAlignment="1" applyProtection="1">
      <alignment horizontal="center" vertical="center"/>
      <protection locked="0"/>
    </xf>
    <xf numFmtId="0" fontId="21" fillId="3" borderId="13" xfId="0" applyFont="1" applyFill="1" applyBorder="1" applyAlignment="1" applyProtection="1">
      <alignment horizontal="center" vertical="center"/>
      <protection locked="0"/>
    </xf>
    <xf numFmtId="0" fontId="21" fillId="3" borderId="13" xfId="0" applyFont="1" applyFill="1" applyBorder="1" applyAlignment="1" applyProtection="1">
      <alignment horizontal="center" vertical="center" wrapText="1"/>
      <protection locked="0"/>
    </xf>
    <xf numFmtId="14" fontId="25" fillId="0" borderId="28" xfId="0" applyNumberFormat="1" applyFont="1" applyBorder="1" applyAlignment="1" applyProtection="1">
      <alignment horizontal="justify" vertical="center" wrapText="1"/>
      <protection locked="0"/>
    </xf>
    <xf numFmtId="0" fontId="39" fillId="0" borderId="45" xfId="0" applyFont="1" applyBorder="1" applyAlignment="1">
      <alignment vertical="center" wrapText="1"/>
    </xf>
    <xf numFmtId="0" fontId="57" fillId="0" borderId="86" xfId="0" applyFont="1" applyFill="1" applyBorder="1" applyAlignment="1">
      <alignment horizontal="center"/>
    </xf>
    <xf numFmtId="0" fontId="57" fillId="0" borderId="0" xfId="0" applyFont="1"/>
    <xf numFmtId="14" fontId="21" fillId="3" borderId="0" xfId="0" applyNumberFormat="1" applyFont="1" applyFill="1" applyBorder="1" applyAlignment="1" applyProtection="1">
      <alignment horizontal="center" vertical="center"/>
      <protection locked="0"/>
    </xf>
    <xf numFmtId="0" fontId="21" fillId="3" borderId="0" xfId="0" applyFont="1" applyFill="1" applyBorder="1" applyAlignment="1" applyProtection="1">
      <alignment horizontal="center" vertical="center"/>
      <protection locked="0"/>
    </xf>
    <xf numFmtId="0" fontId="21" fillId="3" borderId="0" xfId="0" applyFont="1" applyFill="1" applyBorder="1" applyAlignment="1" applyProtection="1">
      <alignment horizontal="center" vertical="top" wrapText="1"/>
      <protection locked="0"/>
    </xf>
    <xf numFmtId="0" fontId="58" fillId="0" borderId="26" xfId="0" applyFont="1" applyBorder="1" applyAlignment="1">
      <alignment horizontal="center" vertical="center" wrapText="1"/>
    </xf>
    <xf numFmtId="0" fontId="19" fillId="23" borderId="64" xfId="0" applyFont="1" applyFill="1" applyBorder="1" applyAlignment="1">
      <alignment vertical="center"/>
    </xf>
    <xf numFmtId="0" fontId="21" fillId="0" borderId="13" xfId="0" applyFont="1" applyFill="1" applyBorder="1" applyAlignment="1" applyProtection="1">
      <alignment horizontal="center" vertical="center"/>
      <protection locked="0"/>
    </xf>
    <xf numFmtId="0" fontId="21" fillId="0" borderId="13" xfId="0" applyFont="1" applyFill="1" applyBorder="1" applyAlignment="1" applyProtection="1">
      <alignment vertical="center"/>
      <protection locked="0"/>
    </xf>
    <xf numFmtId="0" fontId="3" fillId="0" borderId="13" xfId="0" applyFont="1" applyFill="1" applyBorder="1" applyAlignment="1" applyProtection="1">
      <alignment vertical="center"/>
      <protection locked="0"/>
    </xf>
    <xf numFmtId="0" fontId="12" fillId="0" borderId="12" xfId="0" applyFont="1" applyFill="1" applyBorder="1" applyAlignment="1" applyProtection="1">
      <alignment horizontal="center" vertical="center"/>
      <protection hidden="1"/>
    </xf>
    <xf numFmtId="0" fontId="12" fillId="0" borderId="63"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10" fillId="0" borderId="0" xfId="0" applyFont="1" applyAlignment="1" applyProtection="1">
      <alignment horizontal="center" vertical="center"/>
      <protection hidden="1"/>
    </xf>
    <xf numFmtId="0" fontId="10" fillId="0" borderId="0" xfId="0" applyFont="1" applyAlignment="1">
      <alignment horizontal="center" vertical="center"/>
    </xf>
    <xf numFmtId="0" fontId="10" fillId="0" borderId="0" xfId="0" applyNumberFormat="1" applyFont="1" applyAlignment="1" applyProtection="1">
      <alignment horizontal="center" vertical="center"/>
      <protection hidden="1"/>
    </xf>
    <xf numFmtId="0" fontId="10" fillId="0" borderId="0" xfId="0" applyFont="1" applyFill="1" applyAlignment="1" applyProtection="1">
      <alignment horizontal="center" vertical="center"/>
      <protection hidden="1"/>
    </xf>
    <xf numFmtId="0" fontId="10" fillId="0" borderId="0" xfId="0" applyNumberFormat="1" applyFont="1" applyFill="1" applyAlignment="1" applyProtection="1">
      <alignment horizontal="center" vertical="center"/>
      <protection hidden="1"/>
    </xf>
    <xf numFmtId="0" fontId="10" fillId="0" borderId="0" xfId="0" applyFont="1" applyAlignment="1" applyProtection="1">
      <alignment horizontal="center" vertical="center"/>
      <protection locked="0"/>
    </xf>
    <xf numFmtId="0" fontId="2" fillId="0" borderId="28" xfId="0" applyFont="1" applyFill="1" applyBorder="1" applyAlignment="1" applyProtection="1">
      <alignment horizontal="center" vertical="center" wrapText="1"/>
      <protection hidden="1"/>
    </xf>
    <xf numFmtId="0" fontId="2" fillId="0" borderId="0" xfId="0" applyFont="1" applyFill="1" applyBorder="1" applyAlignment="1" applyProtection="1">
      <alignment horizontal="center" vertical="center"/>
      <protection hidden="1"/>
    </xf>
    <xf numFmtId="0" fontId="10" fillId="0" borderId="28" xfId="0" applyFont="1" applyFill="1" applyBorder="1" applyAlignment="1" applyProtection="1">
      <alignment horizontal="center" vertical="center" wrapText="1"/>
      <protection hidden="1"/>
    </xf>
    <xf numFmtId="0" fontId="2" fillId="0" borderId="2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xf>
    <xf numFmtId="0" fontId="2" fillId="0" borderId="0" xfId="0" applyFont="1" applyFill="1" applyBorder="1" applyAlignment="1" applyProtection="1">
      <alignment horizontal="center" vertical="center" wrapText="1"/>
    </xf>
    <xf numFmtId="0" fontId="2" fillId="0" borderId="28" xfId="0" applyFont="1" applyFill="1" applyBorder="1" applyAlignment="1" applyProtection="1">
      <alignment horizontal="center" vertical="center" wrapText="1"/>
    </xf>
    <xf numFmtId="0" fontId="2" fillId="0" borderId="0" xfId="0" applyFont="1" applyFill="1" applyBorder="1" applyAlignment="1" applyProtection="1">
      <alignment horizontal="center" vertical="center"/>
      <protection locked="0" hidden="1"/>
    </xf>
    <xf numFmtId="0" fontId="12" fillId="0" borderId="28" xfId="0" applyFont="1" applyFill="1" applyBorder="1" applyAlignment="1" applyProtection="1">
      <alignment horizontal="center" vertical="center" wrapText="1"/>
      <protection locked="0"/>
    </xf>
    <xf numFmtId="0" fontId="12" fillId="3" borderId="28" xfId="0" applyFont="1" applyFill="1" applyBorder="1" applyAlignment="1" applyProtection="1">
      <alignment horizontal="center" vertical="center" wrapText="1"/>
      <protection locked="0"/>
    </xf>
    <xf numFmtId="0" fontId="59" fillId="0" borderId="0" xfId="0" applyFont="1" applyAlignment="1">
      <alignment vertical="center"/>
    </xf>
    <xf numFmtId="0" fontId="10" fillId="0" borderId="28" xfId="0" applyFont="1" applyBorder="1" applyAlignment="1" applyProtection="1">
      <alignment horizontal="center" vertical="center" wrapText="1"/>
      <protection locked="0"/>
    </xf>
    <xf numFmtId="0" fontId="10" fillId="0" borderId="0" xfId="0" applyFont="1" applyBorder="1" applyAlignment="1" applyProtection="1">
      <alignment horizontal="center" vertical="center"/>
      <protection locked="0"/>
    </xf>
    <xf numFmtId="14" fontId="25" fillId="0" borderId="28" xfId="0" applyNumberFormat="1" applyFont="1" applyBorder="1" applyAlignment="1" applyProtection="1">
      <alignment horizontal="center" vertical="center" wrapText="1"/>
      <protection locked="0"/>
    </xf>
    <xf numFmtId="14" fontId="10" fillId="0" borderId="28" xfId="0" applyNumberFormat="1" applyFont="1" applyBorder="1" applyAlignment="1" applyProtection="1">
      <alignment horizontal="center" vertical="center" wrapText="1"/>
      <protection locked="0"/>
    </xf>
    <xf numFmtId="14" fontId="10" fillId="0" borderId="28" xfId="0" applyNumberFormat="1" applyFont="1" applyFill="1" applyBorder="1" applyAlignment="1" applyProtection="1">
      <alignment horizontal="center" vertical="center" wrapText="1"/>
      <protection locked="0"/>
    </xf>
    <xf numFmtId="0" fontId="10" fillId="0" borderId="28" xfId="0" applyFont="1" applyFill="1" applyBorder="1" applyAlignment="1" applyProtection="1">
      <alignment horizontal="center" vertical="center" wrapText="1"/>
      <protection locked="0"/>
    </xf>
    <xf numFmtId="0" fontId="3" fillId="3" borderId="0" xfId="0" applyFont="1" applyFill="1" applyBorder="1" applyAlignment="1" applyProtection="1">
      <alignment horizontal="center" vertical="center"/>
      <protection locked="0" hidden="1"/>
    </xf>
    <xf numFmtId="0" fontId="12" fillId="3" borderId="0" xfId="0" applyFont="1" applyFill="1" applyBorder="1" applyAlignment="1" applyProtection="1">
      <alignment horizontal="center" vertical="center"/>
      <protection locked="0" hidden="1"/>
    </xf>
    <xf numFmtId="0" fontId="10" fillId="0" borderId="0" xfId="0" applyFont="1" applyFill="1" applyAlignment="1" applyProtection="1">
      <alignment horizontal="justify" vertical="center" wrapText="1"/>
      <protection locked="0" hidden="1"/>
    </xf>
    <xf numFmtId="0" fontId="10" fillId="0" borderId="0" xfId="0" applyFont="1" applyFill="1" applyAlignment="1" applyProtection="1">
      <alignment vertical="center" wrapText="1"/>
      <protection locked="0" hidden="1"/>
    </xf>
    <xf numFmtId="0" fontId="2" fillId="0" borderId="12" xfId="0" applyFont="1" applyFill="1" applyBorder="1" applyAlignment="1" applyProtection="1">
      <alignment horizontal="center" vertical="center" wrapText="1"/>
      <protection hidden="1"/>
    </xf>
    <xf numFmtId="0" fontId="25" fillId="0" borderId="28" xfId="0" applyFont="1" applyFill="1" applyBorder="1" applyAlignment="1" applyProtection="1">
      <alignment horizontal="center" vertical="center" wrapText="1"/>
      <protection hidden="1"/>
    </xf>
    <xf numFmtId="0" fontId="12" fillId="0" borderId="0" xfId="0" applyFont="1" applyFill="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0" xfId="0" applyFont="1" applyFill="1" applyBorder="1" applyAlignment="1" applyProtection="1">
      <alignment horizontal="center" vertical="center" wrapText="1"/>
    </xf>
    <xf numFmtId="0" fontId="10" fillId="0" borderId="28" xfId="0" applyFont="1" applyBorder="1" applyAlignment="1" applyProtection="1">
      <alignment horizontal="center" vertical="center" wrapText="1"/>
    </xf>
    <xf numFmtId="0" fontId="49" fillId="0" borderId="0" xfId="0" applyFont="1" applyBorder="1" applyAlignment="1" applyProtection="1">
      <alignment horizontal="center" vertical="center" wrapText="1"/>
    </xf>
    <xf numFmtId="0" fontId="2" fillId="0" borderId="57" xfId="0" applyFont="1" applyBorder="1" applyAlignment="1" applyProtection="1">
      <alignment horizontal="center" vertical="center" wrapText="1"/>
      <protection hidden="1"/>
    </xf>
    <xf numFmtId="0" fontId="2" fillId="0" borderId="2" xfId="0" applyFont="1" applyBorder="1" applyAlignment="1" applyProtection="1">
      <alignment horizontal="center" vertical="center" wrapText="1"/>
    </xf>
    <xf numFmtId="0" fontId="2" fillId="0" borderId="2" xfId="0" applyFont="1" applyBorder="1" applyAlignment="1" applyProtection="1">
      <alignment horizontal="center" vertical="center" wrapText="1"/>
      <protection locked="0"/>
    </xf>
    <xf numFmtId="0" fontId="2" fillId="8" borderId="12" xfId="0" applyFont="1" applyFill="1" applyBorder="1" applyAlignment="1" applyProtection="1">
      <alignment horizontal="center" vertical="center" wrapText="1"/>
      <protection hidden="1"/>
    </xf>
    <xf numFmtId="0" fontId="2" fillId="0" borderId="0" xfId="0" applyFont="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locked="0"/>
    </xf>
    <xf numFmtId="0" fontId="10" fillId="0" borderId="57" xfId="0" applyFont="1" applyBorder="1" applyAlignment="1" applyProtection="1">
      <alignment horizontal="center" vertical="center" wrapText="1"/>
      <protection hidden="1"/>
    </xf>
    <xf numFmtId="0" fontId="10" fillId="0" borderId="2" xfId="0" applyFont="1" applyBorder="1" applyAlignment="1" applyProtection="1">
      <alignment horizontal="center" vertical="center" wrapText="1"/>
    </xf>
    <xf numFmtId="164" fontId="10" fillId="0" borderId="28" xfId="0" applyNumberFormat="1" applyFont="1" applyBorder="1" applyAlignment="1" applyProtection="1">
      <alignment horizontal="center" vertical="center" wrapText="1"/>
      <protection hidden="1"/>
    </xf>
    <xf numFmtId="0" fontId="10" fillId="0" borderId="12" xfId="0" applyFont="1" applyBorder="1" applyAlignment="1" applyProtection="1">
      <alignment horizontal="center" vertical="center" wrapText="1"/>
    </xf>
    <xf numFmtId="0" fontId="2" fillId="3" borderId="0" xfId="0" applyFont="1" applyFill="1" applyAlignment="1" applyProtection="1">
      <alignment horizontal="center" vertical="center" wrapText="1"/>
      <protection locked="0"/>
    </xf>
    <xf numFmtId="0" fontId="2" fillId="3" borderId="0" xfId="0" applyFont="1" applyFill="1" applyAlignment="1" applyProtection="1">
      <alignment horizontal="center" vertical="center" wrapText="1"/>
      <protection locked="0" hidden="1"/>
    </xf>
    <xf numFmtId="0" fontId="10" fillId="0" borderId="12" xfId="0" applyFont="1" applyBorder="1" applyAlignment="1" applyProtection="1">
      <alignment horizontal="center" vertical="center" wrapText="1"/>
      <protection locked="0" hidden="1"/>
    </xf>
    <xf numFmtId="0" fontId="10" fillId="0" borderId="2" xfId="0" applyFont="1" applyBorder="1" applyAlignment="1" applyProtection="1">
      <alignment horizontal="center" vertical="center" wrapText="1"/>
      <protection locked="0"/>
    </xf>
    <xf numFmtId="0" fontId="10" fillId="0" borderId="0"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2" fillId="3" borderId="0" xfId="0" applyFont="1" applyFill="1" applyAlignment="1" applyProtection="1">
      <alignment horizontal="center" vertical="center"/>
      <protection locked="0"/>
    </xf>
    <xf numFmtId="0" fontId="12" fillId="0" borderId="28" xfId="0" applyFont="1" applyFill="1" applyBorder="1" applyAlignment="1" applyProtection="1">
      <alignment horizontal="center" vertical="center" wrapText="1"/>
    </xf>
    <xf numFmtId="0" fontId="12" fillId="0" borderId="0" xfId="0" applyFont="1" applyFill="1" applyBorder="1" applyAlignment="1" applyProtection="1">
      <alignment horizontal="center" vertical="center"/>
      <protection locked="0" hidden="1"/>
    </xf>
    <xf numFmtId="0" fontId="12" fillId="0" borderId="8" xfId="0" applyFont="1" applyFill="1" applyBorder="1" applyAlignment="1" applyProtection="1">
      <alignment horizontal="center" vertical="center"/>
      <protection locked="0"/>
    </xf>
    <xf numFmtId="0" fontId="12" fillId="0" borderId="0" xfId="0" applyFont="1" applyFill="1" applyBorder="1" applyAlignment="1" applyProtection="1">
      <alignment horizontal="center" vertical="center"/>
      <protection locked="0"/>
    </xf>
    <xf numFmtId="0" fontId="12" fillId="0" borderId="12" xfId="0" applyFont="1" applyFill="1" applyBorder="1" applyAlignment="1" applyProtection="1">
      <alignment horizontal="center" vertical="center"/>
      <protection locked="0"/>
    </xf>
    <xf numFmtId="0" fontId="12" fillId="0" borderId="0" xfId="0" applyFont="1" applyBorder="1" applyAlignment="1" applyProtection="1">
      <alignment horizontal="center" vertical="center"/>
      <protection locked="0"/>
    </xf>
    <xf numFmtId="0" fontId="12" fillId="0" borderId="12"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0" xfId="0" applyFont="1" applyFill="1" applyBorder="1" applyAlignment="1" applyProtection="1">
      <alignment horizontal="center" vertical="center" wrapText="1"/>
      <protection locked="0"/>
    </xf>
    <xf numFmtId="0" fontId="12" fillId="0" borderId="12" xfId="0" applyFont="1" applyFill="1" applyBorder="1" applyAlignment="1" applyProtection="1">
      <alignment horizontal="center" vertical="center"/>
      <protection locked="0" hidden="1"/>
    </xf>
    <xf numFmtId="0" fontId="61" fillId="0" borderId="28" xfId="0" applyFont="1" applyFill="1" applyBorder="1" applyAlignment="1" applyProtection="1">
      <alignment horizontal="center" vertical="center" wrapText="1"/>
      <protection locked="0"/>
    </xf>
    <xf numFmtId="0" fontId="7" fillId="6" borderId="73" xfId="0" applyNumberFormat="1" applyFont="1" applyFill="1" applyBorder="1" applyAlignment="1" applyProtection="1">
      <alignment horizontal="center" vertical="center"/>
    </xf>
    <xf numFmtId="0" fontId="7" fillId="6" borderId="74" xfId="0" applyNumberFormat="1" applyFont="1" applyFill="1" applyBorder="1" applyAlignment="1" applyProtection="1">
      <alignment horizontal="center" vertical="center"/>
    </xf>
    <xf numFmtId="0" fontId="7" fillId="6" borderId="75" xfId="0" applyNumberFormat="1" applyFont="1" applyFill="1" applyBorder="1" applyAlignment="1" applyProtection="1">
      <alignment horizontal="center" vertical="center"/>
    </xf>
    <xf numFmtId="0" fontId="7" fillId="6" borderId="27"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10" fillId="0" borderId="79" xfId="0" applyFont="1" applyFill="1" applyBorder="1" applyAlignment="1" applyProtection="1">
      <alignment horizontal="left" vertical="center" wrapText="1"/>
    </xf>
    <xf numFmtId="0" fontId="10" fillId="0" borderId="80" xfId="0" applyFont="1" applyFill="1" applyBorder="1" applyAlignment="1" applyProtection="1">
      <alignment horizontal="left" vertical="center" wrapText="1"/>
    </xf>
    <xf numFmtId="0" fontId="10" fillId="0" borderId="81" xfId="0" applyFont="1" applyFill="1" applyBorder="1" applyAlignment="1" applyProtection="1">
      <alignment horizontal="left" vertical="center" wrapText="1"/>
    </xf>
    <xf numFmtId="0" fontId="2" fillId="4" borderId="0" xfId="0" applyFont="1" applyFill="1" applyBorder="1" applyAlignment="1" applyProtection="1">
      <alignment horizontal="center" vertical="center"/>
    </xf>
    <xf numFmtId="0" fontId="2" fillId="4" borderId="82" xfId="0" applyFont="1" applyFill="1" applyBorder="1" applyAlignment="1" applyProtection="1">
      <alignment horizontal="center" vertical="center"/>
    </xf>
    <xf numFmtId="0" fontId="7" fillId="6" borderId="16" xfId="0" applyNumberFormat="1" applyFont="1" applyFill="1" applyBorder="1" applyAlignment="1" applyProtection="1">
      <alignment horizontal="center" vertical="center"/>
    </xf>
    <xf numFmtId="0" fontId="7" fillId="6" borderId="0" xfId="0" applyNumberFormat="1" applyFont="1" applyFill="1" applyBorder="1" applyAlignment="1" applyProtection="1">
      <alignment horizontal="center" vertical="center"/>
    </xf>
    <xf numFmtId="0" fontId="10" fillId="0" borderId="69" xfId="0" applyFont="1" applyFill="1" applyBorder="1" applyAlignment="1" applyProtection="1">
      <alignment horizontal="left" vertical="center" wrapText="1"/>
    </xf>
    <xf numFmtId="0" fontId="10" fillId="0" borderId="76" xfId="0" applyFont="1" applyFill="1" applyBorder="1" applyAlignment="1" applyProtection="1">
      <alignment horizontal="left" vertical="center" wrapText="1"/>
    </xf>
    <xf numFmtId="0" fontId="10" fillId="0" borderId="70" xfId="0" applyFont="1" applyFill="1" applyBorder="1" applyAlignment="1" applyProtection="1">
      <alignment horizontal="left" vertical="center" wrapText="1"/>
    </xf>
    <xf numFmtId="0" fontId="10" fillId="0" borderId="71" xfId="0" applyFont="1" applyFill="1" applyBorder="1" applyAlignment="1" applyProtection="1">
      <alignment horizontal="left" vertical="center" wrapText="1"/>
    </xf>
    <xf numFmtId="0" fontId="10" fillId="0" borderId="77" xfId="0" applyFont="1" applyFill="1" applyBorder="1" applyAlignment="1" applyProtection="1">
      <alignment horizontal="left" vertical="center" wrapText="1"/>
    </xf>
    <xf numFmtId="0" fontId="10" fillId="0" borderId="72" xfId="0" applyFont="1" applyFill="1" applyBorder="1" applyAlignment="1" applyProtection="1">
      <alignment horizontal="left" vertical="center" wrapText="1"/>
    </xf>
    <xf numFmtId="0" fontId="2" fillId="0" borderId="31" xfId="0" applyFont="1" applyFill="1" applyBorder="1" applyAlignment="1" applyProtection="1">
      <alignment horizontal="center" vertical="center" wrapText="1"/>
      <protection hidden="1"/>
    </xf>
    <xf numFmtId="0" fontId="2" fillId="0" borderId="32" xfId="0" applyFont="1" applyFill="1" applyBorder="1" applyAlignment="1" applyProtection="1">
      <alignment horizontal="center" vertical="center" wrapText="1"/>
      <protection hidden="1"/>
    </xf>
    <xf numFmtId="0" fontId="12" fillId="0" borderId="31" xfId="0" applyFont="1" applyFill="1" applyBorder="1" applyAlignment="1" applyProtection="1">
      <alignment horizontal="center" vertical="center" wrapText="1"/>
      <protection locked="0"/>
    </xf>
    <xf numFmtId="0" fontId="12" fillId="0" borderId="33" xfId="0" applyFont="1" applyFill="1" applyBorder="1" applyAlignment="1" applyProtection="1">
      <alignment horizontal="center" vertical="center" wrapText="1"/>
      <protection locked="0"/>
    </xf>
    <xf numFmtId="0" fontId="12" fillId="0" borderId="32" xfId="0" applyFont="1" applyFill="1" applyBorder="1" applyAlignment="1" applyProtection="1">
      <alignment horizontal="center" vertical="center" wrapText="1"/>
      <protection locked="0"/>
    </xf>
    <xf numFmtId="0" fontId="12" fillId="3" borderId="31" xfId="0" applyFont="1" applyFill="1" applyBorder="1" applyAlignment="1" applyProtection="1">
      <alignment horizontal="center" vertical="center" wrapText="1"/>
      <protection locked="0"/>
    </xf>
    <xf numFmtId="0" fontId="12" fillId="3" borderId="33" xfId="0" applyFont="1" applyFill="1" applyBorder="1" applyAlignment="1" applyProtection="1">
      <alignment horizontal="center" vertical="center" wrapText="1"/>
      <protection locked="0"/>
    </xf>
    <xf numFmtId="0" fontId="12" fillId="3" borderId="32" xfId="0" applyFont="1" applyFill="1" applyBorder="1" applyAlignment="1" applyProtection="1">
      <alignment horizontal="center" vertical="center" wrapText="1"/>
      <protection locked="0"/>
    </xf>
    <xf numFmtId="0" fontId="7" fillId="6" borderId="0" xfId="0" applyFont="1" applyFill="1" applyBorder="1" applyAlignment="1" applyProtection="1">
      <alignment horizontal="center" vertical="center" wrapText="1"/>
      <protection locked="0"/>
    </xf>
    <xf numFmtId="0" fontId="7" fillId="6" borderId="0" xfId="0" applyFont="1" applyFill="1" applyBorder="1" applyAlignment="1" applyProtection="1">
      <alignment horizontal="center" vertical="center"/>
      <protection locked="0"/>
    </xf>
    <xf numFmtId="0" fontId="34" fillId="3" borderId="0" xfId="0" applyFont="1" applyFill="1" applyAlignment="1" applyProtection="1">
      <alignment horizontal="center" vertical="center" wrapText="1"/>
      <protection locked="0"/>
    </xf>
    <xf numFmtId="0" fontId="35" fillId="3" borderId="0" xfId="0" applyFont="1" applyFill="1" applyAlignment="1" applyProtection="1">
      <alignment horizontal="center" vertical="center" wrapText="1"/>
      <protection locked="0"/>
    </xf>
    <xf numFmtId="0" fontId="7" fillId="6" borderId="66" xfId="0" applyNumberFormat="1" applyFont="1" applyFill="1" applyBorder="1" applyAlignment="1" applyProtection="1">
      <alignment horizontal="center" vertical="center" wrapText="1"/>
    </xf>
    <xf numFmtId="0" fontId="7" fillId="6" borderId="67" xfId="0" applyNumberFormat="1" applyFont="1" applyFill="1" applyBorder="1" applyAlignment="1" applyProtection="1">
      <alignment horizontal="center" vertical="center" wrapText="1"/>
    </xf>
    <xf numFmtId="0" fontId="7" fillId="6" borderId="16" xfId="0" applyNumberFormat="1" applyFont="1" applyFill="1" applyBorder="1" applyAlignment="1" applyProtection="1">
      <alignment horizontal="center" vertical="center" wrapText="1"/>
    </xf>
    <xf numFmtId="0" fontId="7" fillId="6" borderId="68" xfId="0" applyNumberFormat="1" applyFont="1" applyFill="1" applyBorder="1" applyAlignment="1" applyProtection="1">
      <alignment horizontal="center" vertical="center" wrapText="1"/>
    </xf>
    <xf numFmtId="14" fontId="8" fillId="0" borderId="73" xfId="0" applyNumberFormat="1" applyFont="1" applyBorder="1" applyAlignment="1" applyProtection="1">
      <alignment horizontal="center" vertical="center"/>
    </xf>
    <xf numFmtId="0" fontId="8" fillId="0" borderId="75" xfId="0" applyFont="1" applyBorder="1" applyAlignment="1" applyProtection="1">
      <alignment horizontal="center" vertical="center"/>
    </xf>
    <xf numFmtId="0" fontId="7" fillId="6" borderId="9" xfId="0" applyNumberFormat="1" applyFont="1" applyFill="1" applyBorder="1" applyAlignment="1" applyProtection="1">
      <alignment horizontal="center" vertical="center"/>
    </xf>
    <xf numFmtId="0" fontId="7" fillId="6" borderId="7" xfId="0" applyNumberFormat="1" applyFont="1" applyFill="1" applyBorder="1" applyAlignment="1" applyProtection="1">
      <alignment horizontal="center" vertical="center"/>
    </xf>
    <xf numFmtId="0" fontId="7" fillId="6" borderId="10" xfId="0" applyNumberFormat="1" applyFont="1" applyFill="1" applyBorder="1" applyAlignment="1" applyProtection="1">
      <alignment horizontal="center" vertical="center"/>
    </xf>
    <xf numFmtId="0" fontId="7" fillId="6" borderId="3" xfId="0" applyNumberFormat="1" applyFont="1" applyFill="1" applyBorder="1" applyAlignment="1" applyProtection="1">
      <alignment horizontal="center" vertical="center"/>
    </xf>
    <xf numFmtId="0" fontId="7" fillId="6" borderId="30" xfId="0" applyNumberFormat="1" applyFont="1" applyFill="1" applyBorder="1" applyAlignment="1" applyProtection="1">
      <alignment horizontal="center" vertical="center"/>
    </xf>
    <xf numFmtId="0" fontId="7" fillId="6" borderId="15" xfId="0" applyNumberFormat="1" applyFont="1" applyFill="1" applyBorder="1" applyAlignment="1" applyProtection="1">
      <alignment horizontal="center" vertical="center"/>
    </xf>
    <xf numFmtId="0" fontId="7" fillId="6" borderId="69" xfId="0" applyNumberFormat="1" applyFont="1" applyFill="1" applyBorder="1" applyAlignment="1" applyProtection="1">
      <alignment horizontal="center" vertical="center"/>
    </xf>
    <xf numFmtId="0" fontId="7" fillId="6" borderId="70" xfId="0" applyNumberFormat="1" applyFont="1" applyFill="1" applyBorder="1" applyAlignment="1" applyProtection="1">
      <alignment horizontal="center" vertical="center"/>
    </xf>
    <xf numFmtId="0" fontId="7" fillId="6" borderId="71" xfId="0" applyNumberFormat="1" applyFont="1" applyFill="1" applyBorder="1" applyAlignment="1" applyProtection="1">
      <alignment horizontal="center" vertical="center"/>
    </xf>
    <xf numFmtId="0" fontId="7" fillId="6" borderId="72" xfId="0" applyNumberFormat="1" applyFont="1" applyFill="1" applyBorder="1" applyAlignment="1" applyProtection="1">
      <alignment horizontal="center" vertical="center"/>
    </xf>
    <xf numFmtId="0" fontId="1" fillId="15" borderId="3" xfId="0" applyFont="1" applyFill="1" applyBorder="1" applyAlignment="1" applyProtection="1">
      <alignment horizontal="center" vertical="center"/>
    </xf>
    <xf numFmtId="0" fontId="1" fillId="15" borderId="0" xfId="0" applyFont="1" applyFill="1" applyBorder="1" applyAlignment="1" applyProtection="1">
      <alignment horizontal="center" vertical="center"/>
    </xf>
    <xf numFmtId="0" fontId="1" fillId="15" borderId="78" xfId="0" applyFont="1" applyFill="1" applyBorder="1" applyAlignment="1" applyProtection="1">
      <alignment horizontal="center" vertical="center"/>
    </xf>
    <xf numFmtId="0" fontId="54" fillId="3" borderId="13" xfId="0" applyFont="1" applyFill="1" applyBorder="1" applyAlignment="1" applyProtection="1">
      <alignment horizontal="center" vertical="center" wrapText="1"/>
      <protection locked="0"/>
    </xf>
    <xf numFmtId="0" fontId="7" fillId="6" borderId="0" xfId="0" applyFont="1" applyFill="1" applyBorder="1" applyAlignment="1" applyProtection="1">
      <alignment horizontal="center" vertical="center"/>
    </xf>
    <xf numFmtId="0" fontId="12" fillId="3" borderId="0" xfId="0" applyFont="1" applyFill="1" applyAlignment="1" applyProtection="1">
      <alignment horizontal="center" vertical="center"/>
      <protection hidden="1"/>
    </xf>
    <xf numFmtId="0" fontId="7" fillId="6" borderId="12" xfId="0" applyFont="1" applyFill="1" applyBorder="1" applyAlignment="1" applyProtection="1">
      <alignment horizontal="center" vertical="center"/>
    </xf>
    <xf numFmtId="0" fontId="7" fillId="6" borderId="0" xfId="0" applyFont="1" applyFill="1" applyBorder="1" applyAlignment="1" applyProtection="1">
      <alignment horizontal="center" vertical="center" wrapText="1"/>
    </xf>
    <xf numFmtId="0" fontId="7" fillId="6" borderId="6" xfId="0" applyFont="1" applyFill="1" applyBorder="1" applyAlignment="1" applyProtection="1">
      <alignment horizontal="center" vertical="center"/>
    </xf>
    <xf numFmtId="0" fontId="2" fillId="0" borderId="31" xfId="0" applyFont="1" applyFill="1" applyBorder="1" applyAlignment="1" applyProtection="1">
      <alignment horizontal="center" vertical="center" wrapText="1"/>
      <protection locked="0"/>
    </xf>
    <xf numFmtId="0" fontId="2" fillId="0" borderId="33" xfId="0" applyFont="1" applyFill="1" applyBorder="1" applyAlignment="1" applyProtection="1">
      <alignment horizontal="center" vertical="center" wrapText="1"/>
      <protection locked="0"/>
    </xf>
    <xf numFmtId="0" fontId="2" fillId="0" borderId="32" xfId="0" applyFont="1" applyFill="1" applyBorder="1" applyAlignment="1" applyProtection="1">
      <alignment horizontal="center" vertical="center" wrapText="1"/>
      <protection locked="0"/>
    </xf>
    <xf numFmtId="0" fontId="3" fillId="3" borderId="13" xfId="0" applyFont="1" applyFill="1" applyBorder="1" applyAlignment="1" applyProtection="1">
      <alignment horizontal="center" vertical="center"/>
      <protection locked="0" hidden="1"/>
    </xf>
    <xf numFmtId="0" fontId="52" fillId="0" borderId="86" xfId="0" applyFont="1" applyFill="1" applyBorder="1" applyAlignment="1" applyProtection="1">
      <alignment horizontal="center" vertical="center"/>
      <protection locked="0"/>
    </xf>
    <xf numFmtId="14" fontId="21" fillId="0" borderId="13" xfId="0" applyNumberFormat="1" applyFont="1" applyFill="1" applyBorder="1" applyAlignment="1" applyProtection="1">
      <alignment horizontal="center" vertical="center"/>
      <protection locked="0"/>
    </xf>
    <xf numFmtId="0" fontId="21" fillId="0" borderId="13" xfId="0" applyFont="1" applyFill="1" applyBorder="1" applyAlignment="1" applyProtection="1">
      <alignment horizontal="center" vertical="center"/>
      <protection locked="0"/>
    </xf>
    <xf numFmtId="0" fontId="52" fillId="0" borderId="87" xfId="0" applyFont="1" applyFill="1" applyBorder="1" applyAlignment="1" applyProtection="1">
      <alignment horizontal="center" vertical="center"/>
      <protection locked="0"/>
    </xf>
    <xf numFmtId="0" fontId="52" fillId="3" borderId="88" xfId="0" applyFont="1" applyFill="1" applyBorder="1" applyAlignment="1" applyProtection="1">
      <alignment horizontal="center" vertical="center"/>
    </xf>
    <xf numFmtId="0" fontId="21" fillId="0" borderId="13" xfId="0" applyFont="1" applyFill="1" applyBorder="1" applyAlignment="1" applyProtection="1">
      <alignment horizontal="center" vertical="top" wrapText="1"/>
      <protection locked="0"/>
    </xf>
    <xf numFmtId="0" fontId="21" fillId="0" borderId="13" xfId="0" applyFont="1" applyFill="1" applyBorder="1" applyAlignment="1" applyProtection="1">
      <alignment horizontal="center" vertical="top"/>
      <protection locked="0"/>
    </xf>
    <xf numFmtId="0" fontId="38" fillId="18" borderId="39" xfId="0" applyFont="1" applyFill="1" applyBorder="1" applyAlignment="1" applyProtection="1">
      <alignment horizontal="center" vertical="center" wrapText="1"/>
      <protection locked="0"/>
    </xf>
    <xf numFmtId="0" fontId="38" fillId="18" borderId="37" xfId="0" applyFont="1" applyFill="1" applyBorder="1" applyAlignment="1" applyProtection="1">
      <alignment horizontal="center" vertical="center" wrapText="1"/>
      <protection locked="0"/>
    </xf>
    <xf numFmtId="0" fontId="38" fillId="18" borderId="36" xfId="0" applyFont="1" applyFill="1" applyBorder="1" applyAlignment="1" applyProtection="1">
      <alignment horizontal="center" vertical="center" wrapText="1"/>
      <protection locked="0"/>
    </xf>
    <xf numFmtId="0" fontId="38" fillId="18" borderId="38" xfId="0" applyFont="1" applyFill="1" applyBorder="1" applyAlignment="1" applyProtection="1">
      <alignment horizontal="center" vertical="center" wrapText="1"/>
      <protection locked="0"/>
    </xf>
    <xf numFmtId="0" fontId="38" fillId="17" borderId="38" xfId="0" applyFont="1" applyFill="1" applyBorder="1" applyAlignment="1" applyProtection="1">
      <alignment horizontal="center" vertical="center"/>
      <protection locked="0"/>
    </xf>
    <xf numFmtId="0" fontId="38" fillId="17" borderId="37" xfId="0" applyFont="1" applyFill="1" applyBorder="1" applyAlignment="1" applyProtection="1">
      <alignment horizontal="center" vertical="center"/>
      <protection locked="0"/>
    </xf>
    <xf numFmtId="0" fontId="38" fillId="17" borderId="36" xfId="0" applyFont="1" applyFill="1" applyBorder="1" applyAlignment="1" applyProtection="1">
      <alignment horizontal="center" vertical="center"/>
      <protection locked="0"/>
    </xf>
    <xf numFmtId="0" fontId="38" fillId="17" borderId="38" xfId="0" applyFont="1" applyFill="1" applyBorder="1" applyAlignment="1" applyProtection="1">
      <alignment horizontal="center" vertical="center" wrapText="1"/>
      <protection locked="0"/>
    </xf>
    <xf numFmtId="0" fontId="38" fillId="17" borderId="37" xfId="0" applyFont="1" applyFill="1" applyBorder="1" applyAlignment="1" applyProtection="1">
      <alignment horizontal="center" vertical="center" wrapText="1"/>
      <protection locked="0"/>
    </xf>
    <xf numFmtId="0" fontId="38" fillId="17" borderId="36" xfId="0" applyFont="1" applyFill="1" applyBorder="1" applyAlignment="1" applyProtection="1">
      <alignment horizontal="center" vertical="center" wrapText="1"/>
      <protection locked="0"/>
    </xf>
    <xf numFmtId="0" fontId="10" fillId="0" borderId="53" xfId="0" applyFont="1" applyBorder="1" applyAlignment="1" applyProtection="1">
      <alignment horizontal="justify" vertical="center" wrapText="1"/>
      <protection locked="0"/>
    </xf>
    <xf numFmtId="0" fontId="10" fillId="0" borderId="54" xfId="0" applyFont="1" applyBorder="1" applyAlignment="1" applyProtection="1">
      <alignment horizontal="justify" vertical="center" wrapText="1"/>
      <protection locked="0"/>
    </xf>
    <xf numFmtId="0" fontId="10" fillId="0" borderId="55" xfId="0" applyFont="1" applyBorder="1" applyAlignment="1" applyProtection="1">
      <alignment horizontal="justify" vertical="center" wrapText="1"/>
      <protection locked="0"/>
    </xf>
    <xf numFmtId="0" fontId="10" fillId="0" borderId="53" xfId="0" applyFont="1" applyBorder="1" applyAlignment="1" applyProtection="1">
      <alignment horizontal="center" vertical="center" wrapText="1"/>
      <protection locked="0"/>
    </xf>
    <xf numFmtId="0" fontId="10" fillId="0" borderId="54" xfId="0" applyFont="1" applyBorder="1" applyAlignment="1" applyProtection="1">
      <alignment horizontal="center" vertical="center" wrapText="1"/>
      <protection locked="0"/>
    </xf>
    <xf numFmtId="0" fontId="10" fillId="0" borderId="55" xfId="0" applyFont="1" applyBorder="1" applyAlignment="1" applyProtection="1">
      <alignment horizontal="center" vertical="center" wrapText="1"/>
      <protection locked="0"/>
    </xf>
    <xf numFmtId="0" fontId="7" fillId="6" borderId="61" xfId="0" applyNumberFormat="1" applyFont="1" applyFill="1" applyBorder="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wrapText="1"/>
      <protection locked="0"/>
    </xf>
    <xf numFmtId="0" fontId="7" fillId="6" borderId="2" xfId="0" applyNumberFormat="1" applyFont="1" applyFill="1" applyBorder="1" applyAlignment="1" applyProtection="1">
      <alignment horizontal="center" vertical="center" wrapText="1"/>
      <protection locked="0"/>
    </xf>
    <xf numFmtId="0" fontId="2" fillId="0" borderId="31" xfId="0" applyFont="1" applyBorder="1" applyAlignment="1" applyProtection="1">
      <alignment horizontal="center" vertical="center" wrapText="1"/>
      <protection hidden="1"/>
    </xf>
    <xf numFmtId="0" fontId="2" fillId="0" borderId="32" xfId="0" applyFont="1" applyBorder="1" applyAlignment="1" applyProtection="1">
      <alignment horizontal="center" vertical="center" wrapText="1"/>
      <protection hidden="1"/>
    </xf>
    <xf numFmtId="0" fontId="7" fillId="21" borderId="28" xfId="0" applyNumberFormat="1" applyFont="1" applyFill="1" applyBorder="1" applyAlignment="1" applyProtection="1">
      <alignment horizontal="center" vertical="center" wrapText="1"/>
      <protection locked="0"/>
    </xf>
    <xf numFmtId="0" fontId="7" fillId="6" borderId="28" xfId="0" applyNumberFormat="1" applyFont="1" applyFill="1" applyBorder="1" applyAlignment="1" applyProtection="1">
      <alignment horizontal="center" vertical="center"/>
      <protection locked="0"/>
    </xf>
    <xf numFmtId="0" fontId="7" fillId="6" borderId="0" xfId="0" applyNumberFormat="1" applyFont="1" applyFill="1" applyBorder="1" applyAlignment="1" applyProtection="1">
      <alignment horizontal="center" vertical="center"/>
      <protection locked="0" hidden="1"/>
    </xf>
    <xf numFmtId="0" fontId="7" fillId="21" borderId="12" xfId="0" applyNumberFormat="1" applyFont="1" applyFill="1" applyBorder="1" applyAlignment="1" applyProtection="1">
      <alignment horizontal="center" vertical="center" wrapText="1"/>
      <protection locked="0"/>
    </xf>
    <xf numFmtId="0" fontId="2" fillId="0" borderId="31" xfId="0" applyFont="1" applyBorder="1" applyAlignment="1" applyProtection="1">
      <alignment horizontal="left" vertical="center" wrapText="1"/>
      <protection hidden="1"/>
    </xf>
    <xf numFmtId="0" fontId="2" fillId="0" borderId="32" xfId="0" applyFont="1" applyBorder="1" applyAlignment="1" applyProtection="1">
      <alignment horizontal="left" vertical="center" wrapText="1"/>
      <protection hidden="1"/>
    </xf>
    <xf numFmtId="0" fontId="7" fillId="6" borderId="0" xfId="0" applyNumberFormat="1" applyFont="1" applyFill="1" applyBorder="1" applyAlignment="1" applyProtection="1">
      <alignment horizontal="center" vertical="center" wrapText="1"/>
      <protection locked="0" hidden="1"/>
    </xf>
    <xf numFmtId="0" fontId="7" fillId="6" borderId="61" xfId="0" applyNumberFormat="1" applyFont="1" applyFill="1" applyBorder="1" applyAlignment="1" applyProtection="1">
      <alignment horizontal="center" vertical="center"/>
      <protection locked="0" hidden="1"/>
    </xf>
    <xf numFmtId="0" fontId="7" fillId="6" borderId="31" xfId="0" applyNumberFormat="1" applyFont="1" applyFill="1" applyBorder="1" applyAlignment="1" applyProtection="1">
      <alignment horizontal="center" vertical="center"/>
      <protection locked="0"/>
    </xf>
    <xf numFmtId="0" fontId="7" fillId="6" borderId="32" xfId="0" applyNumberFormat="1" applyFont="1" applyFill="1" applyBorder="1" applyAlignment="1" applyProtection="1">
      <alignment horizontal="center" vertical="center"/>
      <protection locked="0"/>
    </xf>
    <xf numFmtId="0" fontId="7" fillId="6" borderId="12" xfId="0" applyNumberFormat="1" applyFont="1" applyFill="1" applyBorder="1" applyAlignment="1" applyProtection="1">
      <alignment horizontal="center" vertical="center"/>
      <protection locked="0"/>
    </xf>
    <xf numFmtId="0" fontId="8" fillId="22" borderId="0" xfId="0" applyFont="1" applyFill="1" applyBorder="1" applyAlignment="1" applyProtection="1">
      <alignment horizontal="center" vertical="center"/>
      <protection locked="0"/>
    </xf>
    <xf numFmtId="0" fontId="1" fillId="23" borderId="6" xfId="0" applyFont="1" applyFill="1" applyBorder="1" applyAlignment="1" applyProtection="1">
      <alignment horizontal="center" vertical="center"/>
      <protection locked="0"/>
    </xf>
    <xf numFmtId="0" fontId="32" fillId="3" borderId="0" xfId="0" applyFont="1" applyFill="1" applyAlignment="1" applyProtection="1">
      <alignment horizontal="center" vertical="center" wrapText="1"/>
      <protection locked="0"/>
    </xf>
    <xf numFmtId="0" fontId="3" fillId="0" borderId="13" xfId="0" applyFont="1" applyFill="1" applyBorder="1" applyAlignment="1" applyProtection="1">
      <alignment horizontal="center" vertical="center"/>
      <protection locked="0" hidden="1"/>
    </xf>
    <xf numFmtId="0" fontId="52" fillId="0" borderId="18" xfId="0" applyFont="1" applyFill="1" applyBorder="1" applyAlignment="1" applyProtection="1">
      <alignment horizontal="center" vertical="center"/>
      <protection locked="0"/>
    </xf>
    <xf numFmtId="0" fontId="52" fillId="0" borderId="19" xfId="0" applyFont="1" applyFill="1" applyBorder="1" applyAlignment="1" applyProtection="1">
      <alignment horizontal="center" vertical="center"/>
      <protection locked="0"/>
    </xf>
    <xf numFmtId="0" fontId="52" fillId="0" borderId="20" xfId="0" applyFont="1" applyFill="1" applyBorder="1" applyAlignment="1" applyProtection="1">
      <alignment horizontal="center" vertical="center"/>
      <protection locked="0"/>
    </xf>
    <xf numFmtId="0" fontId="52" fillId="0" borderId="21" xfId="0" applyFont="1" applyFill="1" applyBorder="1" applyAlignment="1" applyProtection="1">
      <alignment horizontal="center" vertical="center"/>
      <protection locked="0"/>
    </xf>
    <xf numFmtId="0" fontId="52" fillId="0" borderId="0" xfId="0" applyFont="1" applyFill="1" applyBorder="1" applyAlignment="1" applyProtection="1">
      <alignment horizontal="center" vertical="center"/>
      <protection locked="0"/>
    </xf>
    <xf numFmtId="0" fontId="52" fillId="0" borderId="17" xfId="0" applyFont="1" applyFill="1" applyBorder="1" applyAlignment="1" applyProtection="1">
      <alignment horizontal="center" vertical="center"/>
      <protection locked="0"/>
    </xf>
    <xf numFmtId="0" fontId="52" fillId="0" borderId="22" xfId="0" applyFont="1" applyFill="1" applyBorder="1" applyAlignment="1" applyProtection="1">
      <alignment horizontal="center" vertical="center"/>
      <protection locked="0"/>
    </xf>
    <xf numFmtId="0" fontId="52" fillId="0" borderId="23" xfId="0" applyFont="1" applyFill="1" applyBorder="1" applyAlignment="1" applyProtection="1">
      <alignment horizontal="center" vertical="center"/>
      <protection locked="0"/>
    </xf>
    <xf numFmtId="0" fontId="52" fillId="0" borderId="24" xfId="0" applyFont="1" applyFill="1" applyBorder="1" applyAlignment="1" applyProtection="1">
      <alignment horizontal="center" vertical="center"/>
      <protection locked="0"/>
    </xf>
    <xf numFmtId="0" fontId="21" fillId="0" borderId="13" xfId="0" applyFont="1" applyFill="1" applyBorder="1" applyAlignment="1" applyProtection="1">
      <alignment horizontal="center" vertical="center" wrapText="1"/>
      <protection locked="0"/>
    </xf>
    <xf numFmtId="0" fontId="1" fillId="0" borderId="0" xfId="0" applyFont="1" applyFill="1" applyBorder="1" applyAlignment="1">
      <alignment horizontal="left" vertical="center"/>
    </xf>
    <xf numFmtId="0" fontId="32" fillId="3" borderId="0" xfId="0" applyFont="1" applyFill="1" applyAlignment="1">
      <alignment horizontal="center" vertical="center" wrapText="1"/>
    </xf>
    <xf numFmtId="0" fontId="19" fillId="15" borderId="64" xfId="0" applyFont="1" applyFill="1" applyBorder="1" applyAlignment="1">
      <alignment horizontal="center" vertical="center"/>
    </xf>
    <xf numFmtId="0" fontId="19" fillId="23" borderId="64" xfId="0" applyFont="1" applyFill="1" applyBorder="1" applyAlignment="1">
      <alignment horizontal="center" vertical="center"/>
    </xf>
    <xf numFmtId="0" fontId="52" fillId="3" borderId="86" xfId="0" applyFont="1" applyFill="1" applyBorder="1" applyAlignment="1" applyProtection="1">
      <alignment horizontal="center" vertical="center"/>
      <protection locked="0"/>
    </xf>
    <xf numFmtId="0" fontId="52" fillId="3" borderId="87" xfId="0" applyFont="1" applyFill="1" applyBorder="1" applyAlignment="1" applyProtection="1">
      <alignment horizontal="center" vertical="center"/>
      <protection locked="0"/>
    </xf>
    <xf numFmtId="0" fontId="52" fillId="3" borderId="88" xfId="0" applyFont="1" applyFill="1" applyBorder="1" applyAlignment="1" applyProtection="1">
      <alignment horizontal="center" vertical="center"/>
      <protection locked="0"/>
    </xf>
    <xf numFmtId="0" fontId="21" fillId="3" borderId="85" xfId="0" applyFont="1" applyFill="1" applyBorder="1" applyAlignment="1" applyProtection="1">
      <alignment horizontal="center" vertical="top" wrapText="1"/>
      <protection locked="0"/>
    </xf>
    <xf numFmtId="0" fontId="21" fillId="3" borderId="89" xfId="0" applyFont="1" applyFill="1" applyBorder="1" applyAlignment="1" applyProtection="1">
      <alignment horizontal="center" vertical="top" wrapText="1"/>
      <protection locked="0"/>
    </xf>
    <xf numFmtId="0" fontId="42" fillId="0" borderId="18" xfId="1" applyFont="1" applyFill="1" applyBorder="1" applyAlignment="1" applyProtection="1">
      <alignment horizontal="center"/>
      <protection hidden="1"/>
    </xf>
    <xf numFmtId="0" fontId="42" fillId="0" borderId="19" xfId="1" applyFont="1" applyFill="1" applyBorder="1" applyAlignment="1" applyProtection="1">
      <alignment horizontal="center"/>
      <protection hidden="1"/>
    </xf>
    <xf numFmtId="0" fontId="42" fillId="0" borderId="20" xfId="1" applyFont="1" applyFill="1" applyBorder="1" applyAlignment="1" applyProtection="1">
      <alignment horizontal="center"/>
      <protection hidden="1"/>
    </xf>
    <xf numFmtId="0" fontId="42" fillId="0" borderId="18" xfId="1" applyFont="1" applyFill="1" applyBorder="1" applyAlignment="1" applyProtection="1">
      <alignment horizontal="center" vertical="center" textRotation="90"/>
      <protection hidden="1"/>
    </xf>
    <xf numFmtId="0" fontId="42" fillId="0" borderId="21" xfId="1" applyFont="1" applyFill="1" applyBorder="1" applyAlignment="1" applyProtection="1">
      <alignment horizontal="center" vertical="center" textRotation="90"/>
      <protection hidden="1"/>
    </xf>
    <xf numFmtId="0" fontId="42" fillId="0" borderId="22" xfId="1" applyFont="1" applyFill="1" applyBorder="1" applyAlignment="1" applyProtection="1">
      <alignment horizontal="center" vertical="center" textRotation="90"/>
      <protection hidden="1"/>
    </xf>
    <xf numFmtId="0" fontId="7" fillId="6" borderId="58" xfId="0" applyNumberFormat="1" applyFont="1" applyFill="1" applyBorder="1" applyAlignment="1" applyProtection="1">
      <alignment horizontal="center" vertical="center"/>
      <protection hidden="1"/>
    </xf>
    <xf numFmtId="0" fontId="7" fillId="6" borderId="59" xfId="0" applyNumberFormat="1" applyFont="1" applyFill="1" applyBorder="1" applyAlignment="1" applyProtection="1">
      <alignment horizontal="center" vertical="center"/>
      <protection hidden="1"/>
    </xf>
    <xf numFmtId="0" fontId="7" fillId="6" borderId="60" xfId="0" applyNumberFormat="1" applyFont="1" applyFill="1" applyBorder="1" applyAlignment="1" applyProtection="1">
      <alignment horizontal="center" vertical="center"/>
      <protection hidden="1"/>
    </xf>
    <xf numFmtId="0" fontId="42" fillId="0" borderId="13" xfId="1" applyFont="1" applyFill="1" applyBorder="1" applyAlignment="1" applyProtection="1">
      <alignment horizontal="center"/>
      <protection hidden="1"/>
    </xf>
    <xf numFmtId="0" fontId="54" fillId="3" borderId="21" xfId="0" applyFont="1" applyFill="1" applyBorder="1" applyAlignment="1" applyProtection="1">
      <alignment horizontal="center" vertical="center" wrapText="1"/>
      <protection locked="0"/>
    </xf>
    <xf numFmtId="0" fontId="54" fillId="3" borderId="0" xfId="0" applyFont="1" applyFill="1" applyBorder="1" applyAlignment="1" applyProtection="1">
      <alignment horizontal="center" vertical="center" wrapText="1"/>
      <protection locked="0"/>
    </xf>
    <xf numFmtId="0" fontId="52" fillId="3" borderId="22" xfId="0" applyFont="1" applyFill="1" applyBorder="1" applyAlignment="1" applyProtection="1">
      <alignment horizontal="center" vertical="center"/>
      <protection locked="0"/>
    </xf>
    <xf numFmtId="0" fontId="52" fillId="3" borderId="23" xfId="0" applyFont="1" applyFill="1" applyBorder="1" applyAlignment="1" applyProtection="1">
      <alignment horizontal="center" vertical="center"/>
      <protection locked="0"/>
    </xf>
    <xf numFmtId="0" fontId="52" fillId="3" borderId="24" xfId="0" applyFont="1" applyFill="1" applyBorder="1" applyAlignment="1" applyProtection="1">
      <alignment horizontal="center" vertical="center"/>
      <protection locked="0"/>
    </xf>
    <xf numFmtId="0" fontId="21" fillId="3" borderId="13" xfId="0" applyFont="1" applyFill="1" applyBorder="1" applyAlignment="1" applyProtection="1">
      <alignment horizontal="center" vertical="top" wrapText="1"/>
      <protection locked="0"/>
    </xf>
    <xf numFmtId="0" fontId="1" fillId="3" borderId="6" xfId="0" applyFont="1" applyFill="1" applyBorder="1" applyAlignment="1" applyProtection="1">
      <alignment horizontal="center" vertical="center"/>
      <protection hidden="1"/>
    </xf>
    <xf numFmtId="0" fontId="32" fillId="3" borderId="0" xfId="0" applyFont="1" applyFill="1" applyAlignment="1" applyProtection="1">
      <alignment horizontal="center" vertical="center" wrapText="1"/>
      <protection hidden="1"/>
    </xf>
    <xf numFmtId="0" fontId="7" fillId="6" borderId="16" xfId="0" applyNumberFormat="1" applyFont="1" applyFill="1" applyBorder="1" applyAlignment="1" applyProtection="1">
      <alignment horizontal="center" vertical="center"/>
      <protection hidden="1"/>
    </xf>
    <xf numFmtId="0" fontId="7" fillId="6" borderId="0" xfId="0" applyNumberFormat="1" applyFont="1" applyFill="1" applyBorder="1" applyAlignment="1" applyProtection="1">
      <alignment horizontal="center" vertical="center"/>
      <protection hidden="1"/>
    </xf>
    <xf numFmtId="15" fontId="2" fillId="3" borderId="0" xfId="0" applyNumberFormat="1" applyFont="1" applyFill="1" applyBorder="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protection hidden="1"/>
    </xf>
    <xf numFmtId="0" fontId="39" fillId="20" borderId="45" xfId="0" applyFont="1" applyFill="1" applyBorder="1" applyAlignment="1">
      <alignment vertical="center" wrapText="1"/>
    </xf>
    <xf numFmtId="0" fontId="39" fillId="20" borderId="43" xfId="0" applyFont="1" applyFill="1" applyBorder="1" applyAlignment="1">
      <alignment vertical="center" wrapText="1"/>
    </xf>
    <xf numFmtId="0" fontId="39" fillId="20" borderId="44" xfId="0" applyFont="1" applyFill="1" applyBorder="1" applyAlignment="1">
      <alignment vertical="center" wrapText="1"/>
    </xf>
    <xf numFmtId="0" fontId="39" fillId="0" borderId="45" xfId="0" applyFont="1" applyBorder="1" applyAlignment="1">
      <alignment vertical="center" wrapText="1"/>
    </xf>
    <xf numFmtId="0" fontId="39" fillId="0" borderId="44" xfId="0" applyFont="1" applyBorder="1" applyAlignment="1">
      <alignment vertical="center" wrapText="1"/>
    </xf>
    <xf numFmtId="0" fontId="39" fillId="0" borderId="43" xfId="0" applyFont="1" applyBorder="1" applyAlignment="1">
      <alignment vertical="center" wrapText="1"/>
    </xf>
    <xf numFmtId="0" fontId="14" fillId="0" borderId="19" xfId="1" applyFont="1" applyFill="1" applyBorder="1" applyAlignment="1">
      <alignment horizontal="center"/>
    </xf>
    <xf numFmtId="0" fontId="14" fillId="0" borderId="20" xfId="1" applyFont="1" applyFill="1" applyBorder="1" applyAlignment="1">
      <alignment horizontal="center"/>
    </xf>
    <xf numFmtId="0" fontId="14" fillId="0" borderId="13" xfId="1" applyFont="1" applyFill="1" applyBorder="1" applyAlignment="1">
      <alignment horizontal="center" vertical="center" textRotation="90"/>
    </xf>
    <xf numFmtId="0" fontId="39" fillId="0" borderId="45" xfId="0" applyFont="1" applyBorder="1" applyAlignment="1">
      <alignment horizontal="left" vertical="center" wrapText="1"/>
    </xf>
    <xf numFmtId="0" fontId="39" fillId="0" borderId="44" xfId="0" applyFont="1" applyBorder="1" applyAlignment="1">
      <alignment horizontal="left" vertical="center" wrapText="1"/>
    </xf>
    <xf numFmtId="0" fontId="39" fillId="0" borderId="43" xfId="0" applyFont="1" applyBorder="1" applyAlignment="1">
      <alignment horizontal="left" vertical="center" wrapText="1"/>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cellStyles>
  <dxfs count="703">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left" vertical="bottom"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numFmt numFmtId="0" formatCode="General"/>
      <alignment horizontal="center" vertical="center" textRotation="0" wrapText="1" indent="0" justifyLastLine="0" shrinkToFit="0" readingOrder="0"/>
      <protection locked="1" hidden="1"/>
    </dxf>
    <dxf>
      <font>
        <strike val="0"/>
        <outline val="0"/>
        <shadow val="0"/>
        <u val="none"/>
        <vertAlign val="baseline"/>
        <sz val="10"/>
        <color theme="1"/>
        <name val="Calibri"/>
        <scheme val="minor"/>
      </font>
      <numFmt numFmtId="0" formatCode="General"/>
    </dxf>
    <dxf>
      <font>
        <strike val="0"/>
        <outline val="0"/>
        <shadow val="0"/>
        <u val="none"/>
        <vertAlign val="baseline"/>
        <sz val="10"/>
        <color theme="1"/>
        <name val="Calibri"/>
        <scheme val="minor"/>
      </font>
      <protection locked="1" hidden="1"/>
    </dxf>
    <dxf>
      <font>
        <strike val="0"/>
        <outline val="0"/>
        <shadow val="0"/>
        <u val="none"/>
        <vertAlign val="baseline"/>
        <sz val="10"/>
        <color theme="1"/>
        <name val="Calibri"/>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theme="1"/>
        <name val="Calibri"/>
        <family val="2"/>
        <scheme val="minor"/>
      </font>
      <numFmt numFmtId="0" formatCode="General"/>
      <protection locked="0" hidden="1"/>
    </dxf>
    <dxf>
      <font>
        <strike val="0"/>
        <outline val="0"/>
        <shadow val="0"/>
        <u val="none"/>
        <vertAlign val="baseline"/>
        <sz val="10"/>
        <color theme="1"/>
        <name val="Calibri"/>
        <scheme val="minor"/>
      </font>
      <alignment horizontal="center" textRotation="0" indent="0" justifyLastLine="0" shrinkToFit="0" readingOrder="0"/>
      <protection locked="0"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1"/>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9" tint="-0.24994659260841701"/>
        </left>
        <right style="thin">
          <color theme="9" tint="-0.24994659260841701"/>
        </right>
        <top/>
        <bottom/>
        <vertical style="thin">
          <color theme="9" tint="-0.24994659260841701"/>
        </vertical>
        <horizontal/>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jpe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6</xdr:row>
      <xdr:rowOff>41247</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7485</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7</xdr:row>
      <xdr:rowOff>12671</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304800</xdr:colOff>
          <xdr:row>19</xdr:row>
          <xdr:rowOff>238125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247650</xdr:colOff>
          <xdr:row>16</xdr:row>
          <xdr:rowOff>219075</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28</xdr:row>
          <xdr:rowOff>0</xdr:rowOff>
        </xdr:from>
        <xdr:to>
          <xdr:col>23</xdr:col>
          <xdr:colOff>361950</xdr:colOff>
          <xdr:row>29</xdr:row>
          <xdr:rowOff>285750</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228600</xdr:colOff>
          <xdr:row>22</xdr:row>
          <xdr:rowOff>219075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266700</xdr:colOff>
      <xdr:row>0</xdr:row>
      <xdr:rowOff>57151</xdr:rowOff>
    </xdr:from>
    <xdr:to>
      <xdr:col>3</xdr:col>
      <xdr:colOff>276225</xdr:colOff>
      <xdr:row>2</xdr:row>
      <xdr:rowOff>323851</xdr:rowOff>
    </xdr:to>
    <xdr:pic>
      <xdr:nvPicPr>
        <xdr:cNvPr id="11" name="Imagen 10" descr="ICBFNEW">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42900" y="57151"/>
          <a:ext cx="809625" cy="10287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23</xdr:row>
          <xdr:rowOff>0</xdr:rowOff>
        </xdr:from>
        <xdr:to>
          <xdr:col>18</xdr:col>
          <xdr:colOff>304800</xdr:colOff>
          <xdr:row>23</xdr:row>
          <xdr:rowOff>247650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62443</xdr:colOff>
      <xdr:row>0</xdr:row>
      <xdr:rowOff>60326</xdr:rowOff>
    </xdr:from>
    <xdr:to>
      <xdr:col>3</xdr:col>
      <xdr:colOff>838200</xdr:colOff>
      <xdr:row>2</xdr:row>
      <xdr:rowOff>333376</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8" y="60326"/>
          <a:ext cx="842432" cy="10350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0</xdr:colOff>
      <xdr:row>3</xdr:row>
      <xdr:rowOff>0</xdr:rowOff>
    </xdr:from>
    <xdr:to>
      <xdr:col>19</xdr:col>
      <xdr:colOff>4125</xdr:colOff>
      <xdr:row>4</xdr:row>
      <xdr:rowOff>0</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45</xdr:col>
      <xdr:colOff>1692088</xdr:colOff>
      <xdr:row>3</xdr:row>
      <xdr:rowOff>0</xdr:rowOff>
    </xdr:from>
    <xdr:to>
      <xdr:col>46</xdr:col>
      <xdr:colOff>8271</xdr:colOff>
      <xdr:row>3</xdr:row>
      <xdr:rowOff>149679</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19</xdr:col>
      <xdr:colOff>0</xdr:colOff>
      <xdr:row>3</xdr:row>
      <xdr:rowOff>0</xdr:rowOff>
    </xdr:from>
    <xdr:to>
      <xdr:col>19</xdr:col>
      <xdr:colOff>4125</xdr:colOff>
      <xdr:row>4</xdr:row>
      <xdr:rowOff>0</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41</xdr:col>
      <xdr:colOff>1238250</xdr:colOff>
      <xdr:row>3</xdr:row>
      <xdr:rowOff>0</xdr:rowOff>
    </xdr:from>
    <xdr:to>
      <xdr:col>42</xdr:col>
      <xdr:colOff>3201</xdr:colOff>
      <xdr:row>3</xdr:row>
      <xdr:rowOff>149679</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3</xdr:col>
      <xdr:colOff>45244</xdr:colOff>
      <xdr:row>0</xdr:row>
      <xdr:rowOff>57150</xdr:rowOff>
    </xdr:from>
    <xdr:to>
      <xdr:col>3</xdr:col>
      <xdr:colOff>857250</xdr:colOff>
      <xdr:row>2</xdr:row>
      <xdr:rowOff>333375</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4794" y="57150"/>
          <a:ext cx="812006" cy="10382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43392</xdr:colOff>
      <xdr:row>0</xdr:row>
      <xdr:rowOff>50800</xdr:rowOff>
    </xdr:from>
    <xdr:to>
      <xdr:col>3</xdr:col>
      <xdr:colOff>752475</xdr:colOff>
      <xdr:row>2</xdr:row>
      <xdr:rowOff>342900</xdr:rowOff>
    </xdr:to>
    <xdr:pic>
      <xdr:nvPicPr>
        <xdr:cNvPr id="6" name="Imagen 5" descr="ICBFNEW">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592" y="50800"/>
          <a:ext cx="842433" cy="10541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seH.GonzalezR\Desktop\12%20Servicios%20Administrativ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2a. HOJA DE CONTROLES"/>
      <sheetName val="3. MAPAS DE RIESGO"/>
      <sheetName val="SEGUIMIENTO RIESGOS CORRUPCION"/>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id="46" name="Tabla46" displayName="Tabla46" ref="F17:U516" totalsRowShown="0" headerRowDxfId="386" dataDxfId="384" headerRowBorderDxfId="385" tableBorderDxfId="383">
  <autoFilter ref="F17:U516"/>
  <tableColumns count="16">
    <tableColumn id="1" name="ID RIESGO" dataDxfId="382"/>
    <tableColumn id="2" name="RIESGO" dataDxfId="381">
      <calculatedColumnFormula>IFERROR(VLOOKUP(Tabla46[[#This Row],[ID RIESGO]],'1. IDENTIFICACION DEL RIESGO'!$AB$27:$AL$38,11,0),"")</calculatedColumnFormula>
    </tableColumn>
    <tableColumn id="3" name="DESCRIPCION DEL CONTROL" dataDxfId="380"/>
    <tableColumn id="16" name="RESPONSABLE DEL CONTROL (CARGO)" dataDxfId="379"/>
    <tableColumn id="19" name="SEGREGACIÓN Y AUTORIDAD DEL RESPONSABLE DEL CONTROL" dataDxfId="378"/>
    <tableColumn id="17" name="PERIODICIDAD DE EJECUCIÓN DEL CONTROL" dataDxfId="377"/>
    <tableColumn id="5" name="PROPÓSITO DEL CONTROL" dataDxfId="376"/>
    <tableColumn id="6" name="EVIDENCIA EN LA EJECUCIÓN DEL CONTROL " dataDxfId="375"/>
    <tableColumn id="18" name="LA DESCRIPCIÓN DEL CONTROL ES CONFIABLE" dataDxfId="374">
      <calculatedColumnFormula>IF(Tabla46[[#This Row],[ID RIESGO]]="","",IF(Tabla46[[#This Row],[DESCRIPCION DEL CONTROL]]="",0,15))</calculatedColumnFormula>
    </tableColumn>
    <tableColumn id="4" name="EL CONTROL TIENE ASIGNADO RESPONSABLE2" dataDxfId="373">
      <calculatedColumnFormula>IF(Tabla46[[#This Row],[ID RIESGO]]="","",IF(Tabla46[[#This Row],[RESPONSABLE DEL CONTROL (CARGO)]]="",0,20))</calculatedColumnFormula>
    </tableColumn>
    <tableColumn id="7" name="FRECUENCIA" dataDxfId="372"/>
    <tableColumn id="10" name="VALOR EVALUACION DISENO" dataDxfId="371">
      <calculatedColumnFormula>+IFERROR(SUM(VLOOKUP(Tabla46[[#This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calculatedColumnFormula>
    </tableColumn>
    <tableColumn id="9" name="RESULTADO EVALUACIÓN DEL DISEÑO DEL CONTROL" dataDxfId="370">
      <calculatedColumnFormula>IF(ISTEXT(Tabla46[[#This Row],[VALOR EVALUACION DISENO]]),"",IF(Tabla46[[#This Row],[VALOR EVALUACION DISENO]]&gt;96,DATOS!$AV$21,IF(Tabla46[[#This Row],[VALOR EVALUACION DISENO]]&gt;=86,DATOS!$AV$22,DATOS!$AV$23)))</calculatedColumnFormula>
    </tableColumn>
    <tableColumn id="11" name="% DE CUMPLIMIENTO DE LA EJECUCION DEL CONTROL" dataDxfId="369"/>
    <tableColumn id="12" name="RESULTADO EVALUACION DE LA EJECUCION" dataDxfId="368">
      <calculatedColumnFormula>IFERROR(VLOOKUP(Tabla46[[#This Row],[% DE CUMPLIMIENTO DE LA EJECUCION DEL CONTROL]],DATOS!$AS$39:$AT$41,2,0),"")</calculatedColumnFormula>
    </tableColumn>
    <tableColumn id="15" name="SOLIDEZ INDIVIDUAL DE CADA CONTROL" dataDxfId="367">
      <calculatedColumnFormula>IF(Tabla46[[#This Row],[RESULTADO EVALUACIÓN DEL DISEÑO DEL CONTROL]]="","",SUMIFS(DATOS!$AT$50:$AT$58,DATOS!$AR$50:$AR$58,Tabla46[[#This Row],[RESULTADO EVALUACIÓN DEL DISEÑO DEL CONTROL]],DATOS!$AS$50:$AS$58,Tabla46[[#This Row],[RESULTADO EVALUACION DE LA EJECUCION]]))</calculatedColumnFormula>
    </tableColumn>
  </tableColumns>
  <tableStyleInfo name="TableStyleMedium7" showFirstColumn="0" showLastColumn="0" showRowStripes="1" showColumnStripes="0"/>
</table>
</file>

<file path=xl/tables/table2.xml><?xml version="1.0" encoding="utf-8"?>
<table xmlns="http://schemas.openxmlformats.org/spreadsheetml/2006/main" id="1" name="Tabla1" displayName="Tabla1" ref="G1:G33" totalsRowShown="0" headerRowDxfId="143" dataDxfId="142">
  <autoFilter ref="G1:G33"/>
  <tableColumns count="1">
    <tableColumn id="1" name="SEDE_NACIONAL" dataDxfId="141"/>
  </tableColumns>
  <tableStyleInfo name="TableStyleMedium2" showFirstColumn="0" showLastColumn="0" showRowStripes="1" showColumnStripes="0"/>
</table>
</file>

<file path=xl/tables/table3.xml><?xml version="1.0" encoding="utf-8"?>
<table xmlns="http://schemas.openxmlformats.org/spreadsheetml/2006/main" id="2" name="Tabla2" displayName="Tabla2" ref="H1:H5" totalsRowShown="0" headerRowDxfId="140" dataDxfId="139">
  <tableColumns count="1">
    <tableColumn id="1" name="AMAZONAS" dataDxfId="138"/>
  </tableColumns>
  <tableStyleInfo name="TableStyleMedium2" showFirstColumn="0" showLastColumn="0" showRowStripes="1" showColumnStripes="0"/>
</table>
</file>

<file path=xl/tables/table4.xml><?xml version="1.0" encoding="utf-8"?>
<table xmlns="http://schemas.openxmlformats.org/spreadsheetml/2006/main" id="3" name="Tabla3" displayName="Tabla3" ref="I1:I20" totalsRowShown="0" headerRowDxfId="137" dataDxfId="136">
  <tableColumns count="1">
    <tableColumn id="1" name="ANTIOQUIA" dataDxfId="135"/>
  </tableColumns>
  <tableStyleInfo name="TableStyleMedium2" showFirstColumn="0" showLastColumn="0" showRowStripes="1" showColumnStripes="0"/>
</table>
</file>

<file path=xl/tables/table5.xml><?xml version="1.0" encoding="utf-8"?>
<table xmlns="http://schemas.openxmlformats.org/spreadsheetml/2006/main" id="4" name="Tabla4" displayName="Tabla4" ref="J1:J6" totalsRowShown="0" headerRowDxfId="134" dataDxfId="133">
  <tableColumns count="1">
    <tableColumn id="1" name="ARAUCA" dataDxfId="132"/>
  </tableColumns>
  <tableStyleInfo name="TableStyleMedium2" showFirstColumn="0" showLastColumn="0" showRowStripes="1" showColumnStripes="0"/>
</table>
</file>

<file path=xl/tables/table6.xml><?xml version="1.0" encoding="utf-8"?>
<table xmlns="http://schemas.openxmlformats.org/spreadsheetml/2006/main" id="5" name="Tabla5" displayName="Tabla5" ref="K1:K9" totalsRowShown="0" headerRowDxfId="131" dataDxfId="130">
  <tableColumns count="1">
    <tableColumn id="1" name="ATLANTICO" dataDxfId="129"/>
  </tableColumns>
  <tableStyleInfo name="TableStyleMedium2" showFirstColumn="0" showLastColumn="0" showRowStripes="1" showColumnStripes="0"/>
</table>
</file>

<file path=xl/tables/table7.xml><?xml version="1.0" encoding="utf-8"?>
<table xmlns="http://schemas.openxmlformats.org/spreadsheetml/2006/main" id="6" name="Tabla6" displayName="Tabla6" ref="L1:L19" totalsRowShown="0" headerRowDxfId="128" dataDxfId="127">
  <tableColumns count="1">
    <tableColumn id="1" name="BOGOTÁ" dataDxfId="126"/>
  </tableColumns>
  <tableStyleInfo name="TableStyleMedium2" showFirstColumn="0" showLastColumn="0" showRowStripes="1" showColumnStripes="0"/>
</table>
</file>

<file path=xl/tables/table8.xml><?xml version="1.0" encoding="utf-8"?>
<table xmlns="http://schemas.openxmlformats.org/spreadsheetml/2006/main" id="7" name="Tabla7" displayName="Tabla7" ref="M1:M11" totalsRowShown="0" headerRowDxfId="125" dataDxfId="124">
  <tableColumns count="1">
    <tableColumn id="1" name="BOLÍVAR" dataDxfId="123"/>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N1:N20" totalsRowShown="0" headerRowDxfId="122" dataDxfId="121">
  <tableColumns count="1">
    <tableColumn id="1" name="BOYACÁ" dataDxfId="120"/>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O1:O9" totalsRowShown="0" headerRowDxfId="119" dataDxfId="118">
  <tableColumns count="1">
    <tableColumn id="1" name="CALDAS" dataDxfId="117"/>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P1:P7" totalsRowShown="0" headerRowDxfId="116" dataDxfId="115">
  <tableColumns count="1">
    <tableColumn id="1" name="CAQUETÁ" dataDxfId="114"/>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Q1:Q7" totalsRowShown="0" headerRowDxfId="113" dataDxfId="112">
  <tableColumns count="1">
    <tableColumn id="1" name="CASANARE" dataDxfId="111"/>
  </tableColumns>
  <tableStyleInfo name="TableStyleMedium2" showFirstColumn="0" showLastColumn="0" showRowStripes="1" showColumnStripes="0"/>
</table>
</file>

<file path=xl/tables/table13.xml><?xml version="1.0" encoding="utf-8"?>
<table xmlns="http://schemas.openxmlformats.org/spreadsheetml/2006/main" id="13" name="Tabla13" displayName="Tabla13" ref="R1:R10" totalsRowShown="0" headerRowDxfId="110" dataDxfId="109">
  <tableColumns count="1">
    <tableColumn id="1" name="CAUCA" dataDxfId="108"/>
  </tableColumns>
  <tableStyleInfo name="TableStyleMedium2" showFirstColumn="0" showLastColumn="0" showRowStripes="1" showColumnStripes="0"/>
</table>
</file>

<file path=xl/tables/table14.xml><?xml version="1.0" encoding="utf-8"?>
<table xmlns="http://schemas.openxmlformats.org/spreadsheetml/2006/main" id="14" name="Tabla14" displayName="Tabla14" ref="S1:S9" totalsRowShown="0" headerRowDxfId="107" dataDxfId="106">
  <tableColumns count="1">
    <tableColumn id="1" name="CESAR" dataDxfId="105"/>
  </tableColumns>
  <tableStyleInfo name="TableStyleMedium2" showFirstColumn="0" showLastColumn="0" showRowStripes="1" showColumnStripes="0"/>
</table>
</file>

<file path=xl/tables/table15.xml><?xml version="1.0" encoding="utf-8"?>
<table xmlns="http://schemas.openxmlformats.org/spreadsheetml/2006/main" id="15" name="Tabla15" displayName="Tabla15" ref="T1:T8" totalsRowShown="0" headerRowDxfId="104" dataDxfId="103">
  <tableColumns count="1">
    <tableColumn id="1" name="CHOCO" dataDxfId="102"/>
  </tableColumns>
  <tableStyleInfo name="TableStyleMedium2" showFirstColumn="0" showLastColumn="0" showRowStripes="1" showColumnStripes="0"/>
</table>
</file>

<file path=xl/tables/table16.xml><?xml version="1.0" encoding="utf-8"?>
<table xmlns="http://schemas.openxmlformats.org/spreadsheetml/2006/main" id="16" name="Tabla16" displayName="Tabla16" ref="U1:U11" totalsRowShown="0" headerRowDxfId="101" dataDxfId="100">
  <tableColumns count="1">
    <tableColumn id="1" name="CÓRDOBA" dataDxfId="99"/>
  </tableColumns>
  <tableStyleInfo name="TableStyleMedium2" showFirstColumn="0" showLastColumn="0" showRowStripes="1" showColumnStripes="0"/>
</table>
</file>

<file path=xl/tables/table17.xml><?xml version="1.0" encoding="utf-8"?>
<table xmlns="http://schemas.openxmlformats.org/spreadsheetml/2006/main" id="17" name="Tabla17" displayName="Tabla17" ref="V1:V17" totalsRowShown="0" headerRowDxfId="98" dataDxfId="97">
  <tableColumns count="1">
    <tableColumn id="1" name="CUNDINAMARCA" dataDxfId="96"/>
  </tableColumns>
  <tableStyleInfo name="TableStyleMedium2" showFirstColumn="0" showLastColumn="0" showRowStripes="1" showColumnStripes="0"/>
</table>
</file>

<file path=xl/tables/table18.xml><?xml version="1.0" encoding="utf-8"?>
<table xmlns="http://schemas.openxmlformats.org/spreadsheetml/2006/main" id="18" name="Tabla18" displayName="Tabla18" ref="W1:W3" totalsRowShown="0" headerRowDxfId="95" dataDxfId="94">
  <tableColumns count="1">
    <tableColumn id="1" name="GUAINIA" dataDxfId="93"/>
  </tableColumns>
  <tableStyleInfo name="TableStyleMedium2" showFirstColumn="0" showLastColumn="0" showRowStripes="1" showColumnStripes="0"/>
</table>
</file>

<file path=xl/tables/table19.xml><?xml version="1.0" encoding="utf-8"?>
<table xmlns="http://schemas.openxmlformats.org/spreadsheetml/2006/main" id="19" name="Tabla19" displayName="Tabla19" ref="X1:X3" totalsRowShown="0" headerRowDxfId="92" dataDxfId="91">
  <tableColumns count="1">
    <tableColumn id="1" name="GUAVIARE" dataDxfId="90"/>
  </tableColumns>
  <tableStyleInfo name="TableStyleMedium2" showFirstColumn="0" showLastColumn="0" showRowStripes="1" showColumnStripes="0"/>
</table>
</file>

<file path=xl/tables/table20.xml><?xml version="1.0" encoding="utf-8"?>
<table xmlns="http://schemas.openxmlformats.org/spreadsheetml/2006/main" id="20" name="Tabla20" displayName="Tabla20" ref="Y1:Y8" totalsRowShown="0" headerRowDxfId="89" dataDxfId="88">
  <tableColumns count="1">
    <tableColumn id="1" name="HUILA" dataDxfId="87"/>
  </tableColumns>
  <tableStyleInfo name="TableStyleMedium2" showFirstColumn="0" showLastColumn="0" showRowStripes="1" showColumnStripes="0"/>
</table>
</file>

<file path=xl/tables/table21.xml><?xml version="1.0" encoding="utf-8"?>
<table xmlns="http://schemas.openxmlformats.org/spreadsheetml/2006/main" id="21" name="Tabla21" displayName="Tabla21" ref="Z1:Z9" totalsRowShown="0" headerRowDxfId="86" dataDxfId="85">
  <tableColumns count="1">
    <tableColumn id="1" name="LA_GUAJIRA" dataDxfId="84"/>
  </tableColumns>
  <tableStyleInfo name="TableStyleMedium2" showFirstColumn="0" showLastColumn="0" showRowStripes="1" showColumnStripes="0"/>
</table>
</file>

<file path=xl/tables/table22.xml><?xml version="1.0" encoding="utf-8"?>
<table xmlns="http://schemas.openxmlformats.org/spreadsheetml/2006/main" id="22" name="Tabla22" displayName="Tabla22" ref="AA1:AA11" totalsRowShown="0" headerRowDxfId="83" dataDxfId="82">
  <tableColumns count="1">
    <tableColumn id="1" name="MAGDALENA" dataDxfId="81"/>
  </tableColumns>
  <tableStyleInfo name="TableStyleMedium2" showFirstColumn="0" showLastColumn="0" showRowStripes="1" showColumnStripes="0"/>
</table>
</file>

<file path=xl/tables/table23.xml><?xml version="1.0" encoding="utf-8"?>
<table xmlns="http://schemas.openxmlformats.org/spreadsheetml/2006/main" id="23" name="Tabla23" displayName="Tabla23" ref="AB1:AB8" totalsRowShown="0" headerRowDxfId="80" dataDxfId="79">
  <tableColumns count="1">
    <tableColumn id="1" name="META" dataDxfId="78"/>
  </tableColumns>
  <tableStyleInfo name="TableStyleMedium2" showFirstColumn="0" showLastColumn="0" showRowStripes="1" showColumnStripes="0"/>
</table>
</file>

<file path=xl/tables/table24.xml><?xml version="1.0" encoding="utf-8"?>
<table xmlns="http://schemas.openxmlformats.org/spreadsheetml/2006/main" id="24" name="Tabla24" displayName="Tabla24" ref="AC1:AC12" totalsRowShown="0" headerRowDxfId="77" dataDxfId="76">
  <tableColumns count="1">
    <tableColumn id="1" name="NARIÑO" dataDxfId="75"/>
  </tableColumns>
  <tableStyleInfo name="TableStyleMedium2" showFirstColumn="0" showLastColumn="0" showRowStripes="1" showColumnStripes="0"/>
</table>
</file>

<file path=xl/tables/table25.xml><?xml version="1.0" encoding="utf-8"?>
<table xmlns="http://schemas.openxmlformats.org/spreadsheetml/2006/main" id="25" name="Tabla25" displayName="Tabla25" ref="AD1:AD9" totalsRowShown="0" headerRowDxfId="74" dataDxfId="73">
  <tableColumns count="1">
    <tableColumn id="1" name="N_SANTANDER" dataDxfId="72"/>
  </tableColumns>
  <tableStyleInfo name="TableStyleMedium2" showFirstColumn="0" showLastColumn="0" showRowStripes="1" showColumnStripes="0"/>
</table>
</file>

<file path=xl/tables/table26.xml><?xml version="1.0" encoding="utf-8"?>
<table xmlns="http://schemas.openxmlformats.org/spreadsheetml/2006/main" id="26" name="Tabla26" displayName="Tabla26" ref="AE1:AE6" totalsRowShown="0" headerRowDxfId="71" dataDxfId="70">
  <tableColumns count="1">
    <tableColumn id="1" name="PUTUMAYO" dataDxfId="69"/>
  </tableColumns>
  <tableStyleInfo name="TableStyleMedium2" showFirstColumn="0" showLastColumn="0" showRowStripes="1" showColumnStripes="0"/>
</table>
</file>

<file path=xl/tables/table27.xml><?xml version="1.0" encoding="utf-8"?>
<table xmlns="http://schemas.openxmlformats.org/spreadsheetml/2006/main" id="27" name="Tabla27" displayName="Tabla27" ref="AF1:AF6" totalsRowShown="0" headerRowDxfId="68" dataDxfId="67">
  <tableColumns count="1">
    <tableColumn id="1" name="QUINDIO" dataDxfId="66"/>
  </tableColumns>
  <tableStyleInfo name="TableStyleMedium2" showFirstColumn="0" showLastColumn="0" showRowStripes="1" showColumnStripes="0"/>
</table>
</file>

<file path=xl/tables/table28.xml><?xml version="1.0" encoding="utf-8"?>
<table xmlns="http://schemas.openxmlformats.org/spreadsheetml/2006/main" id="28" name="Tabla28" displayName="Tabla28" ref="AG1:AG8" totalsRowShown="0" headerRowDxfId="65" dataDxfId="64">
  <tableColumns count="1">
    <tableColumn id="1" name="RISARALDA" dataDxfId="63"/>
  </tableColumns>
  <tableStyleInfo name="TableStyleMedium2" showFirstColumn="0" showLastColumn="0" showRowStripes="1" showColumnStripes="0"/>
</table>
</file>

<file path=xl/tables/table29.xml><?xml version="1.0" encoding="utf-8"?>
<table xmlns="http://schemas.openxmlformats.org/spreadsheetml/2006/main" id="29" name="Tabla29" displayName="Tabla29" ref="AH1:AH3" totalsRowShown="0" headerRowDxfId="62" dataDxfId="61">
  <tableColumns count="1">
    <tableColumn id="1" name="SAN_ANDRES" dataDxfId="60"/>
  </tableColumns>
  <tableStyleInfo name="TableStyleMedium2" showFirstColumn="0" showLastColumn="0" showRowStripes="1" showColumnStripes="0"/>
</table>
</file>

<file path=xl/tables/table30.xml><?xml version="1.0" encoding="utf-8"?>
<table xmlns="http://schemas.openxmlformats.org/spreadsheetml/2006/main" id="30" name="Tabla30" displayName="Tabla30" ref="AI1:AI14" totalsRowShown="0" headerRowDxfId="59" dataDxfId="58">
  <tableColumns count="1">
    <tableColumn id="1" name="SANTANDER" dataDxfId="57"/>
  </tableColumns>
  <tableStyleInfo name="TableStyleMedium2" showFirstColumn="0" showLastColumn="0" showRowStripes="1" showColumnStripes="0"/>
</table>
</file>

<file path=xl/tables/table31.xml><?xml version="1.0" encoding="utf-8"?>
<table xmlns="http://schemas.openxmlformats.org/spreadsheetml/2006/main" id="31" name="Tabla31" displayName="Tabla31" ref="AJ1:AJ7" totalsRowShown="0" headerRowDxfId="56" dataDxfId="55">
  <tableColumns count="1">
    <tableColumn id="1" name="SUCRE" dataDxfId="54"/>
  </tableColumns>
  <tableStyleInfo name="TableStyleMedium2" showFirstColumn="0" showLastColumn="0" showRowStripes="1" showColumnStripes="0"/>
</table>
</file>

<file path=xl/tables/table32.xml><?xml version="1.0" encoding="utf-8"?>
<table xmlns="http://schemas.openxmlformats.org/spreadsheetml/2006/main" id="32" name="Tabla32" displayName="Tabla32" ref="AK1:AK13" totalsRowShown="0" headerRowDxfId="53" dataDxfId="52">
  <tableColumns count="1">
    <tableColumn id="1" name="TOLIMA" dataDxfId="51"/>
  </tableColumns>
  <tableStyleInfo name="TableStyleMedium2" showFirstColumn="0" showLastColumn="0" showRowStripes="1" showColumnStripes="0"/>
</table>
</file>

<file path=xl/tables/table33.xml><?xml version="1.0" encoding="utf-8"?>
<table xmlns="http://schemas.openxmlformats.org/spreadsheetml/2006/main" id="33" name="Tabla33" displayName="Tabla33" ref="AL1:AL18" totalsRowShown="0" headerRowDxfId="50" dataDxfId="49">
  <tableColumns count="1">
    <tableColumn id="1" name="VALLE" dataDxfId="48"/>
  </tableColumns>
  <tableStyleInfo name="TableStyleMedium2" showFirstColumn="0" showLastColumn="0" showRowStripes="1" showColumnStripes="0"/>
</table>
</file>

<file path=xl/tables/table34.xml><?xml version="1.0" encoding="utf-8"?>
<table xmlns="http://schemas.openxmlformats.org/spreadsheetml/2006/main" id="34" name="Tabla34" displayName="Tabla34" ref="AM1:AM3" totalsRowShown="0" headerRowDxfId="47" dataDxfId="46">
  <tableColumns count="1">
    <tableColumn id="1" name="VAUPES" dataDxfId="45"/>
  </tableColumns>
  <tableStyleInfo name="TableStyleMedium2" showFirstColumn="0" showLastColumn="0" showRowStripes="1" showColumnStripes="0"/>
</table>
</file>

<file path=xl/tables/table35.xml><?xml version="1.0" encoding="utf-8"?>
<table xmlns="http://schemas.openxmlformats.org/spreadsheetml/2006/main" id="35" name="Tabla35" displayName="Tabla35" ref="AN1:AN3" totalsRowShown="0" headerRowDxfId="44" dataDxfId="43">
  <tableColumns count="1">
    <tableColumn id="1" name="VICHADA" dataDxfId="42"/>
  </tableColumns>
  <tableStyleInfo name="TableStyleMedium2" showFirstColumn="0" showLastColumn="0" showRowStripes="1" showColumnStripes="0"/>
</table>
</file>

<file path=xl/tables/table36.xml><?xml version="1.0" encoding="utf-8"?>
<table xmlns="http://schemas.openxmlformats.org/spreadsheetml/2006/main" id="37" name="Tabla37" displayName="Tabla37" ref="F1:F34" totalsRowShown="0" headerRowDxfId="41" dataDxfId="40">
  <autoFilter ref="F1:F34"/>
  <tableColumns count="1">
    <tableColumn id="1" name="REGIONAL" dataDxfId="39"/>
  </tableColumns>
  <tableStyleInfo name="TableStyleMedium2" showFirstColumn="0" showLastColumn="0" showRowStripes="1" showColumnStripes="0"/>
</table>
</file>

<file path=xl/tables/table37.xml><?xml version="1.0" encoding="utf-8"?>
<table xmlns="http://schemas.openxmlformats.org/spreadsheetml/2006/main" id="38" name="Tabla38" displayName="Tabla38" ref="E1:E2" totalsRowShown="0" headerRowDxfId="38" dataDxfId="37">
  <autoFilter ref="E1:E2"/>
  <tableColumns count="1">
    <tableColumn id="1" name="NACIONAL" dataDxfId="36"/>
  </tableColumns>
  <tableStyleInfo name="TableStyleMedium2" showFirstColumn="0" showLastColumn="0" showRowStripes="1" showColumnStripes="0"/>
</table>
</file>

<file path=xl/tables/table38.xml><?xml version="1.0" encoding="utf-8"?>
<table xmlns="http://schemas.openxmlformats.org/spreadsheetml/2006/main" id="39" name="Tabla39" displayName="Tabla39" ref="A1:A16" totalsRowShown="0" headerRowDxfId="35" dataDxfId="34" tableBorderDxfId="33">
  <tableColumns count="1">
    <tableColumn id="1" name="PROCESO" dataDxfId="32"/>
  </tableColumns>
  <tableStyleInfo name="TableStyleMedium2" showFirstColumn="0" showLastColumn="0" showRowStripes="1" showColumnStripes="0"/>
</table>
</file>

<file path=xl/tables/table39.xml><?xml version="1.0" encoding="utf-8"?>
<table xmlns="http://schemas.openxmlformats.org/spreadsheetml/2006/main" id="40" name="Tabla40" displayName="Tabla40" ref="B1:C16" totalsRowShown="0" headerRowDxfId="31" dataDxfId="30" tableBorderDxfId="29">
  <tableColumns count="2">
    <tableColumn id="1" name="OBJETIVOS" dataDxfId="28"/>
    <tableColumn id="2" name="ID_PROCESO" dataDxfId="27"/>
  </tableColumns>
  <tableStyleInfo name="TableStyleMedium2" showFirstColumn="0" showLastColumn="0" showRowStripes="1" showColumnStripes="0"/>
</table>
</file>

<file path=xl/tables/table40.xml><?xml version="1.0" encoding="utf-8"?>
<table xmlns="http://schemas.openxmlformats.org/spreadsheetml/2006/main" id="41" name="Tabla41" displayName="Tabla41" ref="AP1:AP11" totalsRowShown="0" headerRowDxfId="26" dataDxfId="25">
  <autoFilter ref="AP1:AP11"/>
  <tableColumns count="1">
    <tableColumn id="1" name="FUENTE" dataDxfId="24"/>
  </tableColumns>
  <tableStyleInfo name="TableStyleMedium2" showFirstColumn="0" showLastColumn="0" showRowStripes="1" showColumnStripes="0"/>
</table>
</file>

<file path=xl/tables/table41.xml><?xml version="1.0" encoding="utf-8"?>
<table xmlns="http://schemas.openxmlformats.org/spreadsheetml/2006/main" id="43" name="Tabla43" displayName="Tabla43" ref="AR1:AR10" totalsRowShown="0" headerRowDxfId="23" dataDxfId="22" tableBorderDxfId="21">
  <autoFilter ref="AR1:AR10"/>
  <tableColumns count="1">
    <tableColumn id="1" name="CONSECUENCIAS" dataDxfId="20"/>
  </tableColumns>
  <tableStyleInfo name="TableStyleMedium2" showFirstColumn="0" showLastColumn="0" showRowStripes="1" showColumnStripes="0"/>
</table>
</file>

<file path=xl/tables/table42.xml><?xml version="1.0" encoding="utf-8"?>
<table xmlns="http://schemas.openxmlformats.org/spreadsheetml/2006/main" id="8" name="Tabla8" displayName="Tabla8" ref="AS1:AS5" totalsRowShown="0" headerRowDxfId="19" dataDxfId="18">
  <autoFilter ref="AS1:AS5"/>
  <tableColumns count="1">
    <tableColumn id="1" name="CONTROL" dataDxfId="17"/>
  </tableColumns>
  <tableStyleInfo name="TableStyleMedium2" showFirstColumn="0" showLastColumn="0" showRowStripes="1" showColumnStripes="0"/>
</table>
</file>

<file path=xl/tables/table43.xml><?xml version="1.0" encoding="utf-8"?>
<table xmlns="http://schemas.openxmlformats.org/spreadsheetml/2006/main" id="36" name="Tabla36" displayName="Tabla36" ref="AT1:AT5" totalsRowShown="0" headerRowDxfId="16" dataDxfId="15">
  <autoFilter ref="AT1:AT5"/>
  <tableColumns count="1">
    <tableColumn id="1" name="CRITERIOS" dataDxfId="14"/>
  </tableColumns>
  <tableStyleInfo name="TableStyleMedium2" showFirstColumn="0" showLastColumn="0" showRowStripes="1" showColumnStripes="0"/>
</table>
</file>

<file path=xl/tables/table44.xml><?xml version="1.0" encoding="utf-8"?>
<table xmlns="http://schemas.openxmlformats.org/spreadsheetml/2006/main" id="42" name="Tabla42" displayName="Tabla42" ref="AU1:AV6" totalsRowShown="0" headerRowDxfId="13" dataDxfId="12">
  <autoFilter ref="AU1:AV6"/>
  <tableColumns count="2">
    <tableColumn id="1" name="PROBABILIDAD" dataDxfId="11"/>
    <tableColumn id="2" name="Columna1" dataDxfId="10"/>
  </tableColumns>
  <tableStyleInfo name="TableStyleMedium2" showFirstColumn="0" showLastColumn="0" showRowStripes="1" showColumnStripes="0"/>
</table>
</file>

<file path=xl/tables/table45.xml><?xml version="1.0" encoding="utf-8"?>
<table xmlns="http://schemas.openxmlformats.org/spreadsheetml/2006/main" id="44" name="Tabla44" displayName="Tabla44" ref="AW1:AX6" totalsRowShown="0" headerRowDxfId="9" dataDxfId="8">
  <autoFilter ref="AW1:AX6"/>
  <tableColumns count="2">
    <tableColumn id="1" name="IMPACTO" dataDxfId="7"/>
    <tableColumn id="2" name="Columna1" dataDxfId="6"/>
  </tableColumns>
  <tableStyleInfo name="TableStyleMedium2" showFirstColumn="0" showLastColumn="0" showRowStripes="1" showColumnStripes="0"/>
</table>
</file>

<file path=xl/tables/table46.xml><?xml version="1.0" encoding="utf-8"?>
<table xmlns="http://schemas.openxmlformats.org/spreadsheetml/2006/main" id="45" name="Tabla45" displayName="Tabla45" ref="BJ1:BJ164" totalsRowShown="0" headerRowDxfId="5" dataDxfId="4">
  <autoFilter ref="BJ1:BJ164"/>
  <tableColumns count="1">
    <tableColumn id="1"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comments" Target="../comments5.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3" Type="http://schemas.openxmlformats.org/officeDocument/2006/relationships/table" Target="../tables/table13.xml"/><Relationship Id="rId18" Type="http://schemas.openxmlformats.org/officeDocument/2006/relationships/table" Target="../tables/table18.xml"/><Relationship Id="rId26" Type="http://schemas.openxmlformats.org/officeDocument/2006/relationships/table" Target="../tables/table26.xml"/><Relationship Id="rId39" Type="http://schemas.openxmlformats.org/officeDocument/2006/relationships/table" Target="../tables/table39.xml"/><Relationship Id="rId21" Type="http://schemas.openxmlformats.org/officeDocument/2006/relationships/table" Target="../tables/table21.xml"/><Relationship Id="rId34" Type="http://schemas.openxmlformats.org/officeDocument/2006/relationships/table" Target="../tables/table34.xml"/><Relationship Id="rId42" Type="http://schemas.openxmlformats.org/officeDocument/2006/relationships/table" Target="../tables/table42.xml"/><Relationship Id="rId7" Type="http://schemas.openxmlformats.org/officeDocument/2006/relationships/table" Target="../tables/table7.xml"/><Relationship Id="rId2" Type="http://schemas.openxmlformats.org/officeDocument/2006/relationships/table" Target="../tables/table2.xml"/><Relationship Id="rId16" Type="http://schemas.openxmlformats.org/officeDocument/2006/relationships/table" Target="../tables/table16.xml"/><Relationship Id="rId29" Type="http://schemas.openxmlformats.org/officeDocument/2006/relationships/table" Target="../tables/table29.xml"/><Relationship Id="rId1" Type="http://schemas.openxmlformats.org/officeDocument/2006/relationships/printerSettings" Target="../printerSettings/printerSettings7.bin"/><Relationship Id="rId6" Type="http://schemas.openxmlformats.org/officeDocument/2006/relationships/table" Target="../tables/table6.xml"/><Relationship Id="rId11" Type="http://schemas.openxmlformats.org/officeDocument/2006/relationships/table" Target="../tables/table11.xml"/><Relationship Id="rId24" Type="http://schemas.openxmlformats.org/officeDocument/2006/relationships/table" Target="../tables/table24.xml"/><Relationship Id="rId32" Type="http://schemas.openxmlformats.org/officeDocument/2006/relationships/table" Target="../tables/table32.xml"/><Relationship Id="rId37" Type="http://schemas.openxmlformats.org/officeDocument/2006/relationships/table" Target="../tables/table37.xml"/><Relationship Id="rId40" Type="http://schemas.openxmlformats.org/officeDocument/2006/relationships/table" Target="../tables/table40.xml"/><Relationship Id="rId45" Type="http://schemas.openxmlformats.org/officeDocument/2006/relationships/table" Target="../tables/table45.xml"/><Relationship Id="rId5" Type="http://schemas.openxmlformats.org/officeDocument/2006/relationships/table" Target="../tables/table5.xml"/><Relationship Id="rId15" Type="http://schemas.openxmlformats.org/officeDocument/2006/relationships/table" Target="../tables/table15.xml"/><Relationship Id="rId23" Type="http://schemas.openxmlformats.org/officeDocument/2006/relationships/table" Target="../tables/table23.xml"/><Relationship Id="rId28" Type="http://schemas.openxmlformats.org/officeDocument/2006/relationships/table" Target="../tables/table28.xml"/><Relationship Id="rId36" Type="http://schemas.openxmlformats.org/officeDocument/2006/relationships/table" Target="../tables/table36.xml"/><Relationship Id="rId10" Type="http://schemas.openxmlformats.org/officeDocument/2006/relationships/table" Target="../tables/table10.xml"/><Relationship Id="rId19" Type="http://schemas.openxmlformats.org/officeDocument/2006/relationships/table" Target="../tables/table19.xml"/><Relationship Id="rId31" Type="http://schemas.openxmlformats.org/officeDocument/2006/relationships/table" Target="../tables/table31.xml"/><Relationship Id="rId44" Type="http://schemas.openxmlformats.org/officeDocument/2006/relationships/table" Target="../tables/table44.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 Id="rId22" Type="http://schemas.openxmlformats.org/officeDocument/2006/relationships/table" Target="../tables/table22.xml"/><Relationship Id="rId27" Type="http://schemas.openxmlformats.org/officeDocument/2006/relationships/table" Target="../tables/table27.xml"/><Relationship Id="rId30" Type="http://schemas.openxmlformats.org/officeDocument/2006/relationships/table" Target="../tables/table30.xml"/><Relationship Id="rId35" Type="http://schemas.openxmlformats.org/officeDocument/2006/relationships/table" Target="../tables/table35.xml"/><Relationship Id="rId43" Type="http://schemas.openxmlformats.org/officeDocument/2006/relationships/table" Target="../tables/table43.xml"/><Relationship Id="rId8" Type="http://schemas.openxmlformats.org/officeDocument/2006/relationships/table" Target="../tables/table8.xml"/><Relationship Id="rId3" Type="http://schemas.openxmlformats.org/officeDocument/2006/relationships/table" Target="../tables/table3.xml"/><Relationship Id="rId12" Type="http://schemas.openxmlformats.org/officeDocument/2006/relationships/table" Target="../tables/table12.xml"/><Relationship Id="rId17" Type="http://schemas.openxmlformats.org/officeDocument/2006/relationships/table" Target="../tables/table17.xml"/><Relationship Id="rId25" Type="http://schemas.openxmlformats.org/officeDocument/2006/relationships/table" Target="../tables/table25.xml"/><Relationship Id="rId33" Type="http://schemas.openxmlformats.org/officeDocument/2006/relationships/table" Target="../tables/table33.xml"/><Relationship Id="rId38" Type="http://schemas.openxmlformats.org/officeDocument/2006/relationships/table" Target="../tables/table38.xml"/><Relationship Id="rId46" Type="http://schemas.openxmlformats.org/officeDocument/2006/relationships/table" Target="../tables/table46.xml"/><Relationship Id="rId20" Type="http://schemas.openxmlformats.org/officeDocument/2006/relationships/table" Target="../tables/table20.xml"/><Relationship Id="rId41" Type="http://schemas.openxmlformats.org/officeDocument/2006/relationships/table" Target="../tables/table4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tabColor theme="9" tint="-0.249977111117893"/>
  </sheetPr>
  <dimension ref="A1:AN493"/>
  <sheetViews>
    <sheetView topLeftCell="L36" zoomScale="85" zoomScaleNormal="85" zoomScalePageLayoutView="85" workbookViewId="0">
      <selection activeCell="AJ36" sqref="AJ36"/>
    </sheetView>
  </sheetViews>
  <sheetFormatPr baseColWidth="10" defaultColWidth="11.42578125" defaultRowHeight="12" x14ac:dyDescent="0.25"/>
  <cols>
    <col min="1" max="1" width="1.28515625" style="249" customWidth="1"/>
    <col min="2" max="3" width="6" style="94" customWidth="1"/>
    <col min="4" max="4" width="7.7109375" style="280" customWidth="1"/>
    <col min="5" max="5" width="0.5703125" style="94" customWidth="1"/>
    <col min="6" max="6" width="14.42578125" style="94" customWidth="1"/>
    <col min="7" max="7" width="2.28515625" style="94" customWidth="1"/>
    <col min="8" max="8" width="12.5703125" style="94" customWidth="1"/>
    <col min="9" max="9" width="20.5703125" style="94" customWidth="1"/>
    <col min="10" max="10" width="2" style="94" customWidth="1"/>
    <col min="11" max="11" width="52.28515625" style="281" bestFit="1" customWidth="1"/>
    <col min="12" max="12" width="1.42578125" style="94" customWidth="1"/>
    <col min="13" max="13" width="29.7109375" style="94" customWidth="1"/>
    <col min="14" max="14" width="1.7109375" style="94" customWidth="1"/>
    <col min="15" max="15" width="21.42578125" style="94" customWidth="1"/>
    <col min="16" max="16" width="2" style="94" customWidth="1"/>
    <col min="17" max="17" width="3.5703125" style="94" customWidth="1"/>
    <col min="18" max="18" width="16.7109375" style="94" customWidth="1"/>
    <col min="19" max="19" width="1.42578125" style="249" customWidth="1"/>
    <col min="20" max="20" width="11.42578125" style="249" customWidth="1"/>
    <col min="21" max="21" width="1.42578125" style="249" customWidth="1"/>
    <col min="22" max="22" width="23.7109375" style="249" customWidth="1"/>
    <col min="23" max="23" width="1.42578125" style="249" customWidth="1"/>
    <col min="24" max="24" width="31.42578125" style="249" customWidth="1"/>
    <col min="25" max="25" width="16.7109375" style="249" customWidth="1"/>
    <col min="26" max="26" width="0.7109375" style="94" customWidth="1"/>
    <col min="27" max="27" width="4.5703125" style="94" hidden="1" customWidth="1"/>
    <col min="28" max="28" width="9.7109375" style="94" customWidth="1"/>
    <col min="29" max="29" width="0.7109375" style="252" customWidth="1"/>
    <col min="30" max="30" width="22.7109375" style="253" customWidth="1"/>
    <col min="31" max="31" width="0.7109375" style="252" customWidth="1"/>
    <col min="32" max="32" width="12" style="252" bestFit="1" customWidth="1"/>
    <col min="33" max="33" width="0.7109375" style="252" customWidth="1"/>
    <col min="34" max="34" width="11.42578125" style="249"/>
    <col min="35" max="35" width="0.7109375" style="249" customWidth="1"/>
    <col min="36" max="36" width="11.42578125" style="249"/>
    <col min="37" max="37" width="1" style="249" customWidth="1"/>
    <col min="38" max="38" width="11.42578125" style="250" hidden="1" customWidth="1"/>
    <col min="39" max="39" width="26.28515625" style="249" customWidth="1"/>
    <col min="40" max="40" width="23.42578125" style="249" customWidth="1"/>
    <col min="41" max="16384" width="11.42578125" style="249"/>
  </cols>
  <sheetData>
    <row r="1" spans="1:39" ht="30" customHeight="1" x14ac:dyDescent="0.25">
      <c r="A1" s="557"/>
      <c r="B1" s="557"/>
      <c r="C1" s="557"/>
      <c r="D1" s="557"/>
      <c r="E1" s="557"/>
      <c r="F1" s="558" t="s">
        <v>2</v>
      </c>
      <c r="G1" s="558"/>
      <c r="H1" s="558"/>
      <c r="I1" s="558"/>
      <c r="J1" s="558"/>
      <c r="K1" s="558"/>
      <c r="L1" s="558"/>
      <c r="M1" s="431" t="s">
        <v>973</v>
      </c>
      <c r="N1" s="559">
        <v>43441</v>
      </c>
      <c r="O1" s="560"/>
      <c r="P1" s="363"/>
      <c r="Q1" s="363"/>
    </row>
    <row r="2" spans="1:39" ht="30" customHeight="1" x14ac:dyDescent="0.25">
      <c r="A2" s="557"/>
      <c r="B2" s="557"/>
      <c r="C2" s="557"/>
      <c r="D2" s="557"/>
      <c r="E2" s="557"/>
      <c r="F2" s="561" t="s">
        <v>968</v>
      </c>
      <c r="G2" s="561"/>
      <c r="H2" s="561"/>
      <c r="I2" s="561"/>
      <c r="J2" s="561"/>
      <c r="K2" s="561"/>
      <c r="L2" s="561"/>
      <c r="M2" s="431" t="s">
        <v>1022</v>
      </c>
      <c r="N2" s="560" t="s">
        <v>1023</v>
      </c>
      <c r="O2" s="560"/>
      <c r="P2" s="363"/>
      <c r="Q2" s="363"/>
    </row>
    <row r="3" spans="1:39" ht="30" customHeight="1" x14ac:dyDescent="0.25">
      <c r="A3" s="557"/>
      <c r="B3" s="557"/>
      <c r="C3" s="557"/>
      <c r="D3" s="557"/>
      <c r="E3" s="557"/>
      <c r="F3" s="562" t="s">
        <v>1144</v>
      </c>
      <c r="G3" s="562"/>
      <c r="H3" s="562"/>
      <c r="I3" s="562"/>
      <c r="J3" s="562"/>
      <c r="K3" s="562"/>
      <c r="L3" s="562"/>
      <c r="M3" s="563" t="s">
        <v>969</v>
      </c>
      <c r="N3" s="564"/>
      <c r="O3" s="564"/>
      <c r="P3" s="363"/>
      <c r="Q3" s="363"/>
    </row>
    <row r="4" spans="1:39" x14ac:dyDescent="0.25">
      <c r="B4" s="244"/>
      <c r="C4" s="244"/>
      <c r="D4" s="245"/>
      <c r="E4" s="244"/>
      <c r="F4" s="244"/>
      <c r="G4" s="244"/>
      <c r="H4" s="246"/>
      <c r="I4" s="246"/>
      <c r="J4" s="246"/>
      <c r="K4" s="247"/>
      <c r="L4" s="244"/>
      <c r="M4" s="244"/>
      <c r="N4" s="244"/>
      <c r="O4" s="244"/>
      <c r="P4" s="248"/>
      <c r="Q4" s="248"/>
      <c r="R4" s="244"/>
      <c r="S4" s="244"/>
      <c r="T4" s="244"/>
      <c r="U4" s="244"/>
      <c r="V4" s="244"/>
      <c r="W4" s="244"/>
      <c r="X4" s="244"/>
      <c r="Y4" s="244"/>
      <c r="Z4" s="248"/>
      <c r="AA4" s="248"/>
      <c r="AB4" s="244"/>
      <c r="AC4" s="244"/>
      <c r="AD4" s="244"/>
      <c r="AE4" s="244"/>
      <c r="AF4" s="244"/>
      <c r="AG4" s="244"/>
      <c r="AH4" s="244"/>
      <c r="AI4" s="244"/>
      <c r="AJ4" s="244"/>
    </row>
    <row r="5" spans="1:39" ht="15.75" hidden="1" customHeight="1" x14ac:dyDescent="0.25">
      <c r="B5" s="93"/>
      <c r="C5" s="93"/>
      <c r="D5" s="251"/>
      <c r="E5" s="93"/>
      <c r="F5" s="93"/>
      <c r="G5" s="93"/>
      <c r="H5" s="527" t="s">
        <v>970</v>
      </c>
      <c r="I5" s="528"/>
      <c r="J5" s="528"/>
      <c r="K5" s="528"/>
      <c r="L5" s="528"/>
      <c r="M5" s="528"/>
      <c r="N5" s="528"/>
      <c r="O5" s="528"/>
      <c r="P5" s="528"/>
      <c r="Q5" s="528"/>
      <c r="R5" s="528"/>
      <c r="Z5" s="249"/>
      <c r="AA5" s="249"/>
      <c r="AB5" s="249"/>
    </row>
    <row r="6" spans="1:39" hidden="1" x14ac:dyDescent="0.25">
      <c r="B6" s="244"/>
      <c r="C6" s="244"/>
      <c r="D6" s="245"/>
      <c r="E6" s="244"/>
      <c r="F6" s="244"/>
      <c r="G6" s="244"/>
      <c r="H6" s="246"/>
      <c r="I6" s="246"/>
      <c r="J6" s="246"/>
      <c r="K6" s="247"/>
      <c r="L6" s="244"/>
      <c r="M6" s="244"/>
      <c r="N6" s="244"/>
      <c r="O6" s="244"/>
      <c r="P6" s="248"/>
      <c r="Q6" s="248"/>
      <c r="R6" s="244"/>
      <c r="S6" s="244"/>
      <c r="T6" s="244"/>
      <c r="U6" s="244"/>
      <c r="V6" s="244"/>
      <c r="W6" s="244"/>
      <c r="X6" s="244"/>
      <c r="Y6" s="244"/>
      <c r="Z6" s="248"/>
      <c r="AA6" s="248"/>
      <c r="AB6" s="244"/>
      <c r="AC6" s="244"/>
      <c r="AD6" s="244"/>
      <c r="AE6" s="244"/>
      <c r="AF6" s="244"/>
      <c r="AG6" s="244"/>
      <c r="AH6" s="244"/>
      <c r="AI6" s="244"/>
      <c r="AJ6" s="244"/>
    </row>
    <row r="7" spans="1:39" s="258" customFormat="1" x14ac:dyDescent="0.25">
      <c r="B7" s="254"/>
      <c r="C7" s="254"/>
      <c r="D7" s="255"/>
      <c r="E7" s="254"/>
      <c r="F7" s="254"/>
      <c r="G7" s="254"/>
      <c r="H7" s="254"/>
      <c r="I7" s="254"/>
      <c r="J7" s="254"/>
      <c r="K7" s="256"/>
      <c r="L7" s="257"/>
      <c r="M7" s="257"/>
      <c r="N7" s="257"/>
      <c r="O7" s="257"/>
      <c r="P7" s="254"/>
      <c r="Q7" s="254"/>
      <c r="R7" s="254"/>
      <c r="S7" s="254"/>
      <c r="T7" s="254"/>
      <c r="U7" s="254"/>
      <c r="V7" s="254"/>
      <c r="W7" s="254"/>
      <c r="X7" s="254"/>
      <c r="Y7" s="254"/>
      <c r="Z7" s="254"/>
      <c r="AA7" s="254"/>
      <c r="AB7" s="257"/>
      <c r="AC7" s="254"/>
      <c r="AD7" s="254"/>
      <c r="AE7" s="254"/>
      <c r="AF7" s="254"/>
      <c r="AG7" s="254"/>
      <c r="AH7" s="254"/>
      <c r="AI7" s="254"/>
      <c r="AJ7" s="254"/>
      <c r="AK7" s="249"/>
      <c r="AL7" s="250"/>
      <c r="AM7" s="249"/>
    </row>
    <row r="8" spans="1:39" s="258" customFormat="1" ht="29.25" customHeight="1" x14ac:dyDescent="0.25">
      <c r="B8" s="254"/>
      <c r="C8" s="254"/>
      <c r="D8" s="255"/>
      <c r="E8" s="254"/>
      <c r="F8" s="254"/>
      <c r="G8" s="254"/>
      <c r="H8" s="254"/>
      <c r="I8" s="259" t="s">
        <v>2</v>
      </c>
      <c r="J8" s="260"/>
      <c r="K8" s="367" t="s">
        <v>589</v>
      </c>
      <c r="L8" s="257"/>
      <c r="M8" s="257"/>
      <c r="N8" s="257"/>
      <c r="O8" s="257"/>
      <c r="P8" s="254"/>
      <c r="Q8" s="254"/>
      <c r="R8" s="254"/>
      <c r="S8" s="254"/>
      <c r="T8" s="254"/>
      <c r="U8" s="254"/>
      <c r="V8" s="254"/>
      <c r="W8" s="254"/>
      <c r="X8" s="254"/>
      <c r="Y8" s="254"/>
      <c r="Z8" s="254"/>
      <c r="AA8" s="254"/>
      <c r="AB8" s="257"/>
      <c r="AC8" s="254"/>
      <c r="AD8" s="254"/>
      <c r="AE8" s="254"/>
      <c r="AF8" s="254"/>
      <c r="AG8" s="254"/>
      <c r="AH8" s="254"/>
      <c r="AI8" s="254"/>
      <c r="AJ8" s="254"/>
      <c r="AK8" s="249"/>
      <c r="AL8" s="250"/>
      <c r="AM8" s="249"/>
    </row>
    <row r="9" spans="1:39" s="258" customFormat="1" ht="12.75" x14ac:dyDescent="0.25">
      <c r="B9" s="254"/>
      <c r="C9" s="254"/>
      <c r="D9" s="255"/>
      <c r="E9" s="254"/>
      <c r="F9" s="254"/>
      <c r="G9" s="254"/>
      <c r="H9" s="254"/>
      <c r="I9" s="259" t="s">
        <v>0</v>
      </c>
      <c r="J9" s="260"/>
      <c r="K9" s="367" t="s">
        <v>305</v>
      </c>
      <c r="L9" s="257"/>
      <c r="M9" s="257"/>
      <c r="N9" s="257"/>
      <c r="O9" s="257"/>
      <c r="P9" s="254"/>
      <c r="Q9" s="254"/>
      <c r="R9" s="254"/>
      <c r="S9" s="254"/>
      <c r="T9" s="254"/>
      <c r="U9" s="254"/>
      <c r="V9" s="254"/>
      <c r="W9" s="254"/>
      <c r="X9" s="254"/>
      <c r="Y9" s="254"/>
      <c r="Z9" s="254"/>
      <c r="AA9" s="254"/>
      <c r="AB9" s="257"/>
      <c r="AC9" s="254"/>
      <c r="AD9" s="254"/>
      <c r="AE9" s="254"/>
      <c r="AF9" s="254"/>
      <c r="AG9" s="254"/>
      <c r="AH9" s="254"/>
      <c r="AI9" s="254"/>
      <c r="AJ9" s="254"/>
      <c r="AK9" s="249"/>
      <c r="AL9" s="250"/>
      <c r="AM9" s="249"/>
    </row>
    <row r="10" spans="1:39" s="258" customFormat="1" ht="12.75" x14ac:dyDescent="0.25">
      <c r="B10" s="254"/>
      <c r="C10" s="254"/>
      <c r="D10" s="255"/>
      <c r="E10" s="254"/>
      <c r="F10" s="254"/>
      <c r="G10" s="254"/>
      <c r="H10" s="254"/>
      <c r="I10" s="259" t="s">
        <v>1</v>
      </c>
      <c r="J10" s="260"/>
      <c r="K10" s="367" t="s">
        <v>595</v>
      </c>
      <c r="L10" s="257"/>
      <c r="M10" s="257"/>
      <c r="N10" s="257"/>
      <c r="O10" s="257"/>
      <c r="P10" s="254"/>
      <c r="Q10" s="254"/>
      <c r="R10" s="254"/>
      <c r="S10" s="254"/>
      <c r="T10" s="254"/>
      <c r="U10" s="254"/>
      <c r="V10" s="254"/>
      <c r="W10" s="254"/>
      <c r="X10" s="254"/>
      <c r="Y10" s="254"/>
      <c r="Z10" s="254"/>
      <c r="AA10" s="254"/>
      <c r="AB10" s="257"/>
      <c r="AC10" s="254"/>
      <c r="AD10" s="254"/>
      <c r="AE10" s="254"/>
      <c r="AF10" s="254"/>
      <c r="AG10" s="254"/>
      <c r="AH10" s="254"/>
      <c r="AI10" s="254"/>
      <c r="AJ10" s="254"/>
      <c r="AK10" s="249"/>
      <c r="AL10" s="250"/>
      <c r="AM10" s="249"/>
    </row>
    <row r="11" spans="1:39" s="258" customFormat="1" ht="12.75" x14ac:dyDescent="0.25">
      <c r="B11" s="254"/>
      <c r="C11" s="254"/>
      <c r="D11" s="255"/>
      <c r="E11" s="254"/>
      <c r="F11" s="254"/>
      <c r="G11" s="254"/>
      <c r="H11" s="254"/>
      <c r="I11" s="259" t="s">
        <v>834</v>
      </c>
      <c r="J11" s="254"/>
      <c r="K11" s="367" t="s">
        <v>595</v>
      </c>
      <c r="L11" s="257"/>
      <c r="M11" s="257"/>
      <c r="N11" s="257"/>
      <c r="O11" s="257"/>
      <c r="P11" s="254"/>
      <c r="Q11" s="254"/>
      <c r="R11" s="254"/>
      <c r="S11" s="254"/>
      <c r="T11" s="254"/>
      <c r="U11" s="254"/>
      <c r="V11" s="254"/>
      <c r="W11" s="254"/>
      <c r="X11" s="254"/>
      <c r="Y11" s="254"/>
      <c r="Z11" s="254"/>
      <c r="AA11" s="254"/>
      <c r="AB11" s="257"/>
      <c r="AC11" s="254"/>
      <c r="AD11" s="254"/>
      <c r="AE11" s="254"/>
      <c r="AF11" s="254"/>
      <c r="AG11" s="254"/>
      <c r="AH11" s="254"/>
      <c r="AI11" s="254"/>
      <c r="AJ11" s="254"/>
      <c r="AK11" s="249"/>
      <c r="AL11" s="250"/>
      <c r="AM11" s="249"/>
    </row>
    <row r="12" spans="1:39" s="258" customFormat="1" x14ac:dyDescent="0.25">
      <c r="B12" s="254"/>
      <c r="C12" s="254"/>
      <c r="D12" s="255"/>
      <c r="E12" s="254"/>
      <c r="F12" s="261"/>
      <c r="G12" s="261"/>
      <c r="H12" s="254"/>
      <c r="I12" s="254"/>
      <c r="J12" s="254"/>
      <c r="K12" s="256"/>
      <c r="L12" s="257"/>
      <c r="M12" s="257"/>
      <c r="N12" s="257"/>
      <c r="O12" s="257"/>
      <c r="P12" s="254"/>
      <c r="Q12" s="254"/>
      <c r="R12" s="254"/>
      <c r="S12" s="254"/>
      <c r="T12" s="254"/>
      <c r="U12" s="254"/>
      <c r="V12" s="254"/>
      <c r="W12" s="254"/>
      <c r="X12" s="254"/>
      <c r="Y12" s="254"/>
      <c r="Z12" s="254"/>
      <c r="AA12" s="254"/>
      <c r="AB12" s="257"/>
      <c r="AC12" s="254"/>
      <c r="AD12" s="254"/>
      <c r="AE12" s="254"/>
      <c r="AF12" s="254"/>
      <c r="AG12" s="254"/>
      <c r="AH12" s="254"/>
      <c r="AI12" s="254"/>
      <c r="AJ12" s="254"/>
      <c r="AK12" s="249"/>
      <c r="AL12" s="250"/>
      <c r="AM12" s="249"/>
    </row>
    <row r="13" spans="1:39" s="258" customFormat="1" x14ac:dyDescent="0.25">
      <c r="B13" s="254"/>
      <c r="C13" s="254"/>
      <c r="D13" s="254"/>
      <c r="E13" s="254"/>
      <c r="F13" s="254"/>
      <c r="G13" s="261"/>
      <c r="H13" s="261"/>
      <c r="I13" s="261"/>
      <c r="J13" s="261"/>
      <c r="K13" s="262"/>
      <c r="L13" s="254"/>
      <c r="M13" s="254"/>
      <c r="N13" s="263"/>
      <c r="O13" s="254"/>
      <c r="P13" s="254"/>
      <c r="Q13" s="254"/>
      <c r="R13" s="254"/>
      <c r="S13" s="254"/>
      <c r="T13" s="254"/>
      <c r="U13" s="254"/>
      <c r="V13" s="254"/>
      <c r="W13" s="254"/>
      <c r="X13" s="254"/>
      <c r="Y13" s="254"/>
      <c r="Z13" s="254"/>
      <c r="AA13" s="254"/>
      <c r="AB13" s="254"/>
      <c r="AC13" s="254"/>
      <c r="AD13" s="254"/>
      <c r="AE13" s="254"/>
      <c r="AF13" s="254"/>
      <c r="AG13" s="254"/>
      <c r="AH13" s="254"/>
      <c r="AI13" s="254"/>
      <c r="AJ13" s="254"/>
      <c r="AK13" s="249"/>
      <c r="AL13" s="250"/>
      <c r="AM13" s="249"/>
    </row>
    <row r="14" spans="1:39" s="7" customFormat="1" ht="12" customHeight="1" x14ac:dyDescent="0.25">
      <c r="B14" s="373"/>
      <c r="C14" s="373"/>
      <c r="D14" s="373"/>
      <c r="E14" s="373"/>
      <c r="F14" s="373"/>
      <c r="G14" s="374"/>
      <c r="H14" s="529" t="s">
        <v>524</v>
      </c>
      <c r="I14" s="530"/>
      <c r="J14" s="374"/>
      <c r="K14" s="533">
        <v>43411</v>
      </c>
      <c r="L14" s="373"/>
      <c r="M14" s="373"/>
      <c r="N14" s="373"/>
      <c r="O14" s="373"/>
      <c r="P14" s="373"/>
      <c r="Q14" s="373"/>
      <c r="R14" s="373"/>
      <c r="S14" s="373"/>
      <c r="T14" s="373"/>
      <c r="U14" s="373"/>
      <c r="V14" s="373"/>
      <c r="W14" s="373"/>
      <c r="X14" s="373"/>
      <c r="Y14" s="373"/>
      <c r="Z14" s="373"/>
      <c r="AA14" s="373"/>
      <c r="AB14" s="373"/>
      <c r="AC14" s="373"/>
      <c r="AD14" s="373"/>
      <c r="AE14" s="373"/>
      <c r="AF14" s="373"/>
      <c r="AG14" s="373"/>
      <c r="AH14" s="373"/>
      <c r="AI14" s="373"/>
      <c r="AJ14" s="373"/>
      <c r="AK14" s="3"/>
      <c r="AL14" s="18"/>
      <c r="AM14" s="3"/>
    </row>
    <row r="15" spans="1:39" s="7" customFormat="1" ht="12.75" customHeight="1" x14ac:dyDescent="0.25">
      <c r="B15" s="373"/>
      <c r="C15" s="373"/>
      <c r="D15" s="373"/>
      <c r="E15" s="373"/>
      <c r="F15" s="373"/>
      <c r="G15" s="374"/>
      <c r="H15" s="531"/>
      <c r="I15" s="532"/>
      <c r="J15" s="374"/>
      <c r="K15" s="534"/>
      <c r="L15" s="373"/>
      <c r="M15" s="373"/>
      <c r="N15" s="373"/>
      <c r="O15" s="373"/>
      <c r="P15" s="373"/>
      <c r="Q15" s="373"/>
      <c r="R15" s="373"/>
      <c r="S15" s="373"/>
      <c r="T15" s="373"/>
      <c r="U15" s="373"/>
      <c r="V15" s="373"/>
      <c r="W15" s="373"/>
      <c r="X15" s="373"/>
      <c r="Y15" s="373"/>
      <c r="Z15" s="373"/>
      <c r="AA15" s="373"/>
      <c r="AB15" s="373"/>
      <c r="AC15" s="373"/>
      <c r="AD15" s="373"/>
      <c r="AE15" s="373"/>
      <c r="AF15" s="373"/>
      <c r="AG15" s="373"/>
      <c r="AH15" s="373"/>
      <c r="AI15" s="373"/>
      <c r="AJ15" s="373"/>
      <c r="AK15" s="3"/>
      <c r="AL15" s="18"/>
      <c r="AM15" s="3"/>
    </row>
    <row r="16" spans="1:39" s="7" customFormat="1" x14ac:dyDescent="0.25">
      <c r="B16" s="373"/>
      <c r="C16" s="373"/>
      <c r="D16" s="373"/>
      <c r="E16" s="373"/>
      <c r="F16" s="373"/>
      <c r="G16" s="374"/>
      <c r="H16" s="374"/>
      <c r="I16" s="375"/>
      <c r="J16" s="374"/>
      <c r="K16" s="376"/>
      <c r="L16" s="376"/>
      <c r="M16" s="373"/>
      <c r="N16" s="373"/>
      <c r="O16" s="373"/>
      <c r="P16" s="373"/>
      <c r="Q16" s="373"/>
      <c r="R16" s="373"/>
      <c r="S16" s="373"/>
      <c r="T16" s="373"/>
      <c r="U16" s="373"/>
      <c r="V16" s="373"/>
      <c r="W16" s="373"/>
      <c r="X16" s="373"/>
      <c r="Y16" s="373"/>
      <c r="Z16" s="373"/>
      <c r="AA16" s="373"/>
      <c r="AB16" s="373"/>
      <c r="AC16" s="373"/>
      <c r="AD16" s="373"/>
      <c r="AE16" s="373"/>
      <c r="AF16" s="373"/>
      <c r="AG16" s="373"/>
      <c r="AH16" s="373"/>
      <c r="AI16" s="373"/>
      <c r="AJ16" s="373"/>
      <c r="AK16" s="3"/>
      <c r="AL16" s="18"/>
      <c r="AM16" s="3"/>
    </row>
    <row r="17" spans="1:40" s="7" customFormat="1" ht="122.25" customHeight="1" x14ac:dyDescent="0.25">
      <c r="B17" s="373"/>
      <c r="C17" s="373"/>
      <c r="D17" s="377"/>
      <c r="E17" s="373"/>
      <c r="F17" s="499" t="s">
        <v>895</v>
      </c>
      <c r="G17" s="378"/>
      <c r="H17" s="541" t="s">
        <v>542</v>
      </c>
      <c r="I17" s="542"/>
      <c r="J17" s="378"/>
      <c r="K17" s="504" t="s">
        <v>1027</v>
      </c>
      <c r="L17" s="505"/>
      <c r="M17" s="505"/>
      <c r="N17" s="505"/>
      <c r="O17" s="505"/>
      <c r="P17" s="505"/>
      <c r="Q17" s="505"/>
      <c r="R17" s="505"/>
      <c r="S17" s="505"/>
      <c r="T17" s="505"/>
      <c r="U17" s="505"/>
      <c r="V17" s="505"/>
      <c r="W17" s="505"/>
      <c r="X17" s="505"/>
      <c r="Y17" s="505"/>
      <c r="Z17" s="505"/>
      <c r="AA17" s="505"/>
      <c r="AB17" s="505"/>
      <c r="AC17" s="505"/>
      <c r="AD17" s="505"/>
      <c r="AE17" s="505"/>
      <c r="AF17" s="505"/>
      <c r="AG17" s="505"/>
      <c r="AH17" s="505"/>
      <c r="AI17" s="505"/>
      <c r="AJ17" s="506"/>
      <c r="AK17" s="3"/>
      <c r="AL17" s="18"/>
      <c r="AM17" s="3"/>
    </row>
    <row r="18" spans="1:40" s="7" customFormat="1" ht="75" hidden="1" customHeight="1" x14ac:dyDescent="0.25">
      <c r="B18" s="373"/>
      <c r="C18" s="373"/>
      <c r="D18" s="377"/>
      <c r="E18" s="373"/>
      <c r="F18" s="500"/>
      <c r="G18" s="374"/>
      <c r="H18" s="543"/>
      <c r="I18" s="544"/>
      <c r="J18" s="379"/>
      <c r="K18" s="504"/>
      <c r="L18" s="505"/>
      <c r="M18" s="505"/>
      <c r="N18" s="505"/>
      <c r="O18" s="505"/>
      <c r="P18" s="505"/>
      <c r="Q18" s="505"/>
      <c r="R18" s="505"/>
      <c r="S18" s="505"/>
      <c r="T18" s="505"/>
      <c r="U18" s="505"/>
      <c r="V18" s="505"/>
      <c r="W18" s="505"/>
      <c r="X18" s="505"/>
      <c r="Y18" s="505"/>
      <c r="Z18" s="505"/>
      <c r="AA18" s="505"/>
      <c r="AB18" s="505"/>
      <c r="AC18" s="505"/>
      <c r="AD18" s="505"/>
      <c r="AE18" s="505"/>
      <c r="AF18" s="505"/>
      <c r="AG18" s="505"/>
      <c r="AH18" s="505"/>
      <c r="AI18" s="505"/>
      <c r="AJ18" s="506"/>
      <c r="AK18" s="3"/>
      <c r="AL18" s="18"/>
      <c r="AM18" s="3"/>
    </row>
    <row r="19" spans="1:40" s="7" customFormat="1" ht="19.5" customHeight="1" x14ac:dyDescent="0.25">
      <c r="B19" s="373"/>
      <c r="C19" s="373"/>
      <c r="D19" s="377"/>
      <c r="E19" s="373"/>
      <c r="F19" s="500"/>
      <c r="G19" s="374"/>
      <c r="H19" s="374"/>
      <c r="I19" s="380"/>
      <c r="J19" s="380"/>
      <c r="K19" s="507"/>
      <c r="L19" s="507"/>
      <c r="M19" s="507"/>
      <c r="N19" s="507"/>
      <c r="O19" s="507"/>
      <c r="P19" s="507"/>
      <c r="Q19" s="507"/>
      <c r="R19" s="507"/>
      <c r="S19" s="507"/>
      <c r="T19" s="507"/>
      <c r="U19" s="507"/>
      <c r="V19" s="507"/>
      <c r="W19" s="507"/>
      <c r="X19" s="507"/>
      <c r="Y19" s="507"/>
      <c r="Z19" s="507"/>
      <c r="AA19" s="507"/>
      <c r="AB19" s="507"/>
      <c r="AC19" s="507"/>
      <c r="AD19" s="507"/>
      <c r="AE19" s="507"/>
      <c r="AF19" s="507"/>
      <c r="AG19" s="507"/>
      <c r="AH19" s="507"/>
      <c r="AI19" s="507"/>
      <c r="AJ19" s="508"/>
      <c r="AK19" s="3"/>
      <c r="AL19" s="18"/>
      <c r="AM19" s="3"/>
    </row>
    <row r="20" spans="1:40" s="7" customFormat="1" ht="108.75" customHeight="1" x14ac:dyDescent="0.25">
      <c r="B20" s="373"/>
      <c r="C20" s="373"/>
      <c r="D20" s="377"/>
      <c r="E20" s="373"/>
      <c r="F20" s="500"/>
      <c r="G20" s="374"/>
      <c r="H20" s="541" t="s">
        <v>541</v>
      </c>
      <c r="I20" s="542"/>
      <c r="J20" s="378"/>
      <c r="K20" s="504" t="s">
        <v>1028</v>
      </c>
      <c r="L20" s="505"/>
      <c r="M20" s="505"/>
      <c r="N20" s="505"/>
      <c r="O20" s="505"/>
      <c r="P20" s="505"/>
      <c r="Q20" s="505"/>
      <c r="R20" s="505"/>
      <c r="S20" s="505"/>
      <c r="T20" s="505"/>
      <c r="U20" s="505"/>
      <c r="V20" s="505"/>
      <c r="W20" s="505"/>
      <c r="X20" s="505"/>
      <c r="Y20" s="505"/>
      <c r="Z20" s="505"/>
      <c r="AA20" s="505"/>
      <c r="AB20" s="505"/>
      <c r="AC20" s="505"/>
      <c r="AD20" s="505"/>
      <c r="AE20" s="505"/>
      <c r="AF20" s="505"/>
      <c r="AG20" s="505"/>
      <c r="AH20" s="505"/>
      <c r="AI20" s="505"/>
      <c r="AJ20" s="506"/>
      <c r="AK20" s="3"/>
      <c r="AL20" s="18"/>
      <c r="AM20" s="3"/>
    </row>
    <row r="21" spans="1:40" s="7" customFormat="1" ht="80.25" hidden="1" customHeight="1" x14ac:dyDescent="0.25">
      <c r="B21" s="373"/>
      <c r="C21" s="373"/>
      <c r="D21" s="377"/>
      <c r="E21" s="373"/>
      <c r="F21" s="500"/>
      <c r="G21" s="374"/>
      <c r="H21" s="543"/>
      <c r="I21" s="544"/>
      <c r="J21" s="379"/>
      <c r="K21" s="504" t="s">
        <v>974</v>
      </c>
      <c r="L21" s="505"/>
      <c r="M21" s="505"/>
      <c r="N21" s="505"/>
      <c r="O21" s="505"/>
      <c r="P21" s="505"/>
      <c r="Q21" s="505"/>
      <c r="R21" s="505"/>
      <c r="S21" s="505"/>
      <c r="T21" s="505"/>
      <c r="U21" s="505"/>
      <c r="V21" s="505"/>
      <c r="W21" s="505"/>
      <c r="X21" s="505"/>
      <c r="Y21" s="505"/>
      <c r="Z21" s="505"/>
      <c r="AA21" s="505"/>
      <c r="AB21" s="505"/>
      <c r="AC21" s="505"/>
      <c r="AD21" s="505"/>
      <c r="AE21" s="505"/>
      <c r="AF21" s="505"/>
      <c r="AG21" s="505"/>
      <c r="AH21" s="505"/>
      <c r="AI21" s="505"/>
      <c r="AJ21" s="506"/>
      <c r="AK21" s="3"/>
      <c r="AL21" s="18"/>
      <c r="AM21" s="3"/>
    </row>
    <row r="22" spans="1:40" s="7" customFormat="1" x14ac:dyDescent="0.25">
      <c r="B22" s="373"/>
      <c r="C22" s="373"/>
      <c r="D22" s="377"/>
      <c r="E22" s="373"/>
      <c r="F22" s="500"/>
      <c r="G22" s="374"/>
      <c r="H22" s="374"/>
      <c r="I22" s="380"/>
      <c r="J22" s="380"/>
      <c r="K22" s="507"/>
      <c r="L22" s="507"/>
      <c r="M22" s="507"/>
      <c r="N22" s="507"/>
      <c r="O22" s="507"/>
      <c r="P22" s="507"/>
      <c r="Q22" s="507"/>
      <c r="R22" s="507"/>
      <c r="S22" s="507"/>
      <c r="T22" s="507"/>
      <c r="U22" s="507"/>
      <c r="V22" s="507"/>
      <c r="W22" s="507"/>
      <c r="X22" s="507"/>
      <c r="Y22" s="507"/>
      <c r="Z22" s="507"/>
      <c r="AA22" s="507"/>
      <c r="AB22" s="507"/>
      <c r="AC22" s="507"/>
      <c r="AD22" s="507"/>
      <c r="AE22" s="507"/>
      <c r="AF22" s="507"/>
      <c r="AG22" s="507"/>
      <c r="AH22" s="507"/>
      <c r="AI22" s="507"/>
      <c r="AJ22" s="508"/>
      <c r="AK22" s="3"/>
      <c r="AL22" s="18"/>
      <c r="AM22" s="3"/>
    </row>
    <row r="23" spans="1:40" s="7" customFormat="1" ht="118.5" customHeight="1" x14ac:dyDescent="0.25">
      <c r="B23" s="373"/>
      <c r="C23" s="373"/>
      <c r="D23" s="377"/>
      <c r="E23" s="373"/>
      <c r="F23" s="500"/>
      <c r="G23" s="374"/>
      <c r="H23" s="541" t="s">
        <v>894</v>
      </c>
      <c r="I23" s="542"/>
      <c r="J23" s="378"/>
      <c r="K23" s="511" t="s">
        <v>1019</v>
      </c>
      <c r="L23" s="512"/>
      <c r="M23" s="512"/>
      <c r="N23" s="512"/>
      <c r="O23" s="512"/>
      <c r="P23" s="512"/>
      <c r="Q23" s="512"/>
      <c r="R23" s="512"/>
      <c r="S23" s="512"/>
      <c r="T23" s="512"/>
      <c r="U23" s="512"/>
      <c r="V23" s="512"/>
      <c r="W23" s="512"/>
      <c r="X23" s="512"/>
      <c r="Y23" s="512"/>
      <c r="Z23" s="512"/>
      <c r="AA23" s="512"/>
      <c r="AB23" s="512"/>
      <c r="AC23" s="512"/>
      <c r="AD23" s="512"/>
      <c r="AE23" s="512"/>
      <c r="AF23" s="512"/>
      <c r="AG23" s="512"/>
      <c r="AH23" s="512"/>
      <c r="AI23" s="512"/>
      <c r="AJ23" s="513"/>
      <c r="AK23" s="3"/>
      <c r="AL23" s="18"/>
      <c r="AM23" s="3"/>
    </row>
    <row r="24" spans="1:40" s="7" customFormat="1" x14ac:dyDescent="0.25">
      <c r="A24" s="7">
        <v>1</v>
      </c>
      <c r="B24" s="373"/>
      <c r="C24" s="373"/>
      <c r="D24" s="377"/>
      <c r="E24" s="373"/>
      <c r="F24" s="501"/>
      <c r="G24" s="379"/>
      <c r="H24" s="543"/>
      <c r="I24" s="544"/>
      <c r="J24" s="379"/>
      <c r="K24" s="514"/>
      <c r="L24" s="515"/>
      <c r="M24" s="515"/>
      <c r="N24" s="515"/>
      <c r="O24" s="515"/>
      <c r="P24" s="515"/>
      <c r="Q24" s="515"/>
      <c r="R24" s="515"/>
      <c r="S24" s="515"/>
      <c r="T24" s="515"/>
      <c r="U24" s="515"/>
      <c r="V24" s="515"/>
      <c r="W24" s="515"/>
      <c r="X24" s="515"/>
      <c r="Y24" s="515"/>
      <c r="Z24" s="515"/>
      <c r="AA24" s="515"/>
      <c r="AB24" s="515"/>
      <c r="AC24" s="515"/>
      <c r="AD24" s="515"/>
      <c r="AE24" s="515"/>
      <c r="AF24" s="515"/>
      <c r="AG24" s="515"/>
      <c r="AH24" s="515"/>
      <c r="AI24" s="515"/>
      <c r="AJ24" s="516"/>
      <c r="AK24" s="3"/>
      <c r="AL24" s="18"/>
      <c r="AM24" s="3"/>
    </row>
    <row r="25" spans="1:40" s="7" customFormat="1" x14ac:dyDescent="0.25">
      <c r="B25" s="373"/>
      <c r="C25" s="373"/>
      <c r="D25" s="373"/>
      <c r="E25" s="373"/>
      <c r="F25" s="376"/>
      <c r="G25" s="376"/>
      <c r="H25" s="376"/>
      <c r="I25" s="376"/>
      <c r="J25" s="374"/>
      <c r="K25" s="376"/>
      <c r="L25" s="376"/>
      <c r="M25" s="376"/>
      <c r="N25" s="376"/>
      <c r="O25" s="376"/>
      <c r="P25" s="376"/>
      <c r="Q25" s="376"/>
      <c r="R25" s="376"/>
      <c r="S25" s="373"/>
      <c r="T25" s="373"/>
      <c r="U25" s="373"/>
      <c r="V25" s="373"/>
      <c r="W25" s="373"/>
      <c r="X25" s="373"/>
      <c r="Y25" s="373"/>
      <c r="Z25" s="373"/>
      <c r="AA25" s="373"/>
      <c r="AB25" s="373"/>
      <c r="AC25" s="373"/>
      <c r="AD25" s="373"/>
      <c r="AE25" s="373"/>
      <c r="AF25" s="373"/>
      <c r="AG25" s="373"/>
      <c r="AH25" s="373"/>
      <c r="AI25" s="373"/>
      <c r="AJ25" s="373"/>
      <c r="AK25" s="3"/>
      <c r="AL25" s="18"/>
      <c r="AM25" s="3"/>
    </row>
    <row r="26" spans="1:40" s="7" customFormat="1" ht="15" x14ac:dyDescent="0.25">
      <c r="B26" s="373"/>
      <c r="C26" s="373"/>
      <c r="D26" s="377"/>
      <c r="E26" s="381"/>
      <c r="F26" s="382"/>
      <c r="G26" s="382"/>
      <c r="H26" s="545" t="s">
        <v>896</v>
      </c>
      <c r="I26" s="546"/>
      <c r="J26" s="546"/>
      <c r="K26" s="546"/>
      <c r="L26" s="546"/>
      <c r="M26" s="546"/>
      <c r="N26" s="546"/>
      <c r="O26" s="546"/>
      <c r="P26" s="546"/>
      <c r="Q26" s="546"/>
      <c r="R26" s="546"/>
      <c r="S26" s="546"/>
      <c r="T26" s="546"/>
      <c r="U26" s="546"/>
      <c r="V26" s="546"/>
      <c r="W26" s="546"/>
      <c r="X26" s="546"/>
      <c r="Y26" s="546"/>
      <c r="Z26" s="546"/>
      <c r="AA26" s="546"/>
      <c r="AB26" s="546"/>
      <c r="AC26" s="546"/>
      <c r="AD26" s="546"/>
      <c r="AE26" s="546"/>
      <c r="AF26" s="546"/>
      <c r="AG26" s="546"/>
      <c r="AH26" s="546"/>
      <c r="AI26" s="546"/>
      <c r="AJ26" s="547"/>
      <c r="AK26" s="3"/>
      <c r="AL26" s="18"/>
      <c r="AM26" s="3"/>
    </row>
    <row r="27" spans="1:40" s="7" customFormat="1" ht="15" customHeight="1" x14ac:dyDescent="0.25">
      <c r="B27" s="373"/>
      <c r="C27" s="373"/>
      <c r="D27" s="377"/>
      <c r="E27" s="381"/>
      <c r="F27" s="502" t="s">
        <v>527</v>
      </c>
      <c r="G27" s="91"/>
      <c r="H27" s="536" t="s">
        <v>2</v>
      </c>
      <c r="I27" s="537"/>
      <c r="J27" s="91"/>
      <c r="K27" s="535" t="s">
        <v>308</v>
      </c>
      <c r="L27" s="91"/>
      <c r="M27" s="540" t="s">
        <v>529</v>
      </c>
      <c r="N27" s="382"/>
      <c r="O27" s="553" t="s">
        <v>530</v>
      </c>
      <c r="P27" s="382"/>
      <c r="Q27" s="549" t="s">
        <v>531</v>
      </c>
      <c r="R27" s="549"/>
      <c r="S27" s="549"/>
      <c r="T27" s="549"/>
      <c r="U27" s="382"/>
      <c r="V27" s="549" t="s">
        <v>935</v>
      </c>
      <c r="W27" s="382"/>
      <c r="X27" s="552" t="s">
        <v>822</v>
      </c>
      <c r="Y27" s="552" t="s">
        <v>824</v>
      </c>
      <c r="Z27" s="382"/>
      <c r="AA27" s="382"/>
      <c r="AB27" s="551" t="s">
        <v>559</v>
      </c>
      <c r="AC27" s="374"/>
      <c r="AD27" s="552" t="s">
        <v>311</v>
      </c>
      <c r="AE27" s="383"/>
      <c r="AF27" s="509" t="s">
        <v>857</v>
      </c>
      <c r="AG27" s="510"/>
      <c r="AH27" s="510"/>
      <c r="AI27" s="510"/>
      <c r="AJ27" s="510"/>
      <c r="AK27" s="3"/>
      <c r="AL27" s="550" t="s">
        <v>530</v>
      </c>
      <c r="AM27" s="525" t="s">
        <v>978</v>
      </c>
      <c r="AN27" s="525" t="s">
        <v>979</v>
      </c>
    </row>
    <row r="28" spans="1:40" s="7" customFormat="1" ht="19.5" customHeight="1" x14ac:dyDescent="0.25">
      <c r="B28" s="373"/>
      <c r="C28" s="373"/>
      <c r="D28" s="377"/>
      <c r="E28" s="381"/>
      <c r="F28" s="503"/>
      <c r="G28" s="91"/>
      <c r="H28" s="538"/>
      <c r="I28" s="539"/>
      <c r="J28" s="91"/>
      <c r="K28" s="509"/>
      <c r="L28" s="91"/>
      <c r="M28" s="540"/>
      <c r="N28" s="384"/>
      <c r="O28" s="549"/>
      <c r="P28" s="385"/>
      <c r="Q28" s="549"/>
      <c r="R28" s="549"/>
      <c r="S28" s="549"/>
      <c r="T28" s="549"/>
      <c r="U28" s="385"/>
      <c r="V28" s="549"/>
      <c r="W28" s="385"/>
      <c r="X28" s="552"/>
      <c r="Y28" s="552"/>
      <c r="Z28" s="385"/>
      <c r="AA28" s="385"/>
      <c r="AB28" s="551"/>
      <c r="AC28" s="385"/>
      <c r="AD28" s="552"/>
      <c r="AE28" s="383"/>
      <c r="AF28" s="386" t="s">
        <v>855</v>
      </c>
      <c r="AG28" s="387"/>
      <c r="AH28" s="386" t="s">
        <v>328</v>
      </c>
      <c r="AI28" s="387"/>
      <c r="AJ28" s="388" t="s">
        <v>856</v>
      </c>
      <c r="AK28" s="387"/>
      <c r="AL28" s="550"/>
      <c r="AM28" s="526"/>
      <c r="AN28" s="525"/>
    </row>
    <row r="29" spans="1:40" s="7" customFormat="1" ht="266.25" hidden="1" customHeight="1" x14ac:dyDescent="0.25">
      <c r="B29" s="373"/>
      <c r="C29" s="373"/>
      <c r="D29" s="377"/>
      <c r="E29" s="381"/>
      <c r="F29" s="443" t="str">
        <f>IF(Y29="SI",DATOS!$BL$3,IF(Y29="NO",DATOS!$BL$2,""))</f>
        <v>Eje de Calidad</v>
      </c>
      <c r="G29" s="389"/>
      <c r="H29" s="517" t="s">
        <v>589</v>
      </c>
      <c r="I29" s="518"/>
      <c r="J29" s="444"/>
      <c r="K29" s="445" t="str">
        <f>IF(H29="","",VLOOKUP(H29,DATOS!$A$2:$B$16,2,0))</f>
        <v>Liderar el diseño y desarrollo de las estrategias, programas y modalidades dirigidas a niños, niñas, adolescentes, familias y comunidades para la  promoción de derechos y la prevención de vulneraciones en el marco de un enfoque integral.</v>
      </c>
      <c r="L29" s="389"/>
      <c r="M29" s="446" t="s">
        <v>1029</v>
      </c>
      <c r="N29" s="389"/>
      <c r="O29" s="435" t="s">
        <v>1104</v>
      </c>
      <c r="P29" s="447"/>
      <c r="Q29" s="554" t="s">
        <v>1041</v>
      </c>
      <c r="R29" s="555"/>
      <c r="S29" s="555"/>
      <c r="T29" s="556"/>
      <c r="U29" s="448"/>
      <c r="V29" s="448" t="s">
        <v>930</v>
      </c>
      <c r="W29" s="448"/>
      <c r="X29" s="449" t="s">
        <v>975</v>
      </c>
      <c r="Y29" s="448" t="s">
        <v>782</v>
      </c>
      <c r="Z29" s="448"/>
      <c r="AA29" s="448">
        <v>1</v>
      </c>
      <c r="AB29" s="434" t="str">
        <f>IF(O29="","",IF(F29=DATOS!$BL$3,CONCATENATE(VLOOKUP(H29,DATOS!$A$2:$C$16,3,0),AA29,"+"),CONCATENATE(VLOOKUP(H29,DATOS!$A$2:$C$16,3,0),AA29)))</f>
        <v>PP1</v>
      </c>
      <c r="AC29" s="389"/>
      <c r="AD29" s="446" t="s">
        <v>1050</v>
      </c>
      <c r="AE29" s="450"/>
      <c r="AF29" s="106" t="s">
        <v>1051</v>
      </c>
      <c r="AG29" s="268"/>
      <c r="AH29" s="106"/>
      <c r="AI29" s="268"/>
      <c r="AJ29" s="134"/>
      <c r="AK29" s="269"/>
      <c r="AL29" s="269" t="str">
        <f>IF(ISBLANK(O29),"",O29)</f>
        <v>Inadecuado seguimiento nutricional de los beneficiarios de los programas del ICBF.
NUTRICIÓN</v>
      </c>
      <c r="AM29" s="436" t="s">
        <v>1052</v>
      </c>
      <c r="AN29" s="134"/>
    </row>
    <row r="30" spans="1:40" s="7" customFormat="1" ht="214.5" customHeight="1" x14ac:dyDescent="0.25">
      <c r="B30" s="373"/>
      <c r="C30" s="373"/>
      <c r="D30" s="377"/>
      <c r="E30" s="381"/>
      <c r="F30" s="443" t="str">
        <f>IF(Y30="SI",DATOS!$BL$3,IF(Y30="NO",DATOS!$BL$2,""))</f>
        <v>Eje de Calidad</v>
      </c>
      <c r="G30" s="389"/>
      <c r="H30" s="517" t="s">
        <v>589</v>
      </c>
      <c r="I30" s="518"/>
      <c r="J30" s="444"/>
      <c r="K30" s="465" t="str">
        <f>IF(H30="","",VLOOKUP(H30,DATOS!$A$2:$B$16,2,0))</f>
        <v>Liderar el diseño y desarrollo de las estrategias, programas y modalidades dirigidas a niños, niñas, adolescentes, familias y comunidades para la  promoción de derechos y la prevención de vulneraciones en el marco de un enfoque integral.</v>
      </c>
      <c r="L30" s="466"/>
      <c r="M30" s="451" t="s">
        <v>1030</v>
      </c>
      <c r="N30" s="466"/>
      <c r="O30" s="435" t="s">
        <v>1037</v>
      </c>
      <c r="P30" s="467"/>
      <c r="Q30" s="519" t="s">
        <v>1042</v>
      </c>
      <c r="R30" s="520"/>
      <c r="S30" s="520"/>
      <c r="T30" s="521"/>
      <c r="U30" s="468"/>
      <c r="V30" s="468" t="s">
        <v>930</v>
      </c>
      <c r="W30" s="468"/>
      <c r="X30" s="488" t="s">
        <v>965</v>
      </c>
      <c r="Y30" s="468" t="s">
        <v>782</v>
      </c>
      <c r="Z30" s="468"/>
      <c r="AA30" s="468">
        <v>2</v>
      </c>
      <c r="AB30" s="434" t="str">
        <f>IF(O30="","",IF(F30=DATOS!$BL$3,CONCATENATE(VLOOKUP(H30,DATOS!$A$2:$C$16,3,0),AA30,"+"),CONCATENATE(VLOOKUP(H30,DATOS!$A$2:$C$16,3,0),AA30)))</f>
        <v>PP2</v>
      </c>
      <c r="AC30" s="466"/>
      <c r="AD30" s="451" t="s">
        <v>1053</v>
      </c>
      <c r="AE30" s="489"/>
      <c r="AF30" s="490" t="s">
        <v>1051</v>
      </c>
      <c r="AG30" s="491"/>
      <c r="AH30" s="490" t="s">
        <v>1051</v>
      </c>
      <c r="AI30" s="491"/>
      <c r="AJ30" s="492" t="s">
        <v>1051</v>
      </c>
      <c r="AK30" s="493"/>
      <c r="AL30" s="493" t="str">
        <f t="shared" ref="AL30:AL38" si="0">IF(ISBLANK(O30),"",O30)</f>
        <v>Planes departamentales  y territoriales de seguridad alimentaria y nutricional-SAN formulados sin la Participación del ICBF.  
NUTRICIÓN</v>
      </c>
      <c r="AM30" s="492" t="s">
        <v>1054</v>
      </c>
      <c r="AN30" s="492"/>
    </row>
    <row r="31" spans="1:40" s="7" customFormat="1" ht="214.5" customHeight="1" x14ac:dyDescent="0.25">
      <c r="B31" s="373"/>
      <c r="C31" s="373"/>
      <c r="D31" s="377"/>
      <c r="E31" s="381"/>
      <c r="F31" s="443" t="str">
        <f>IF(Y31="SI",DATOS!$BL$3,IF(Y31="NO",DATOS!$BL$2,""))</f>
        <v>Eje de Calidad</v>
      </c>
      <c r="G31" s="389"/>
      <c r="H31" s="517" t="s">
        <v>589</v>
      </c>
      <c r="I31" s="518"/>
      <c r="J31" s="444"/>
      <c r="K31" s="465" t="str">
        <f>IF(H31="","",VLOOKUP(H31,DATOS!$A$2:$B$16,2,0))</f>
        <v>Liderar el diseño y desarrollo de las estrategias, programas y modalidades dirigidas a niños, niñas, adolescentes, familias y comunidades para la  promoción de derechos y la prevención de vulneraciones en el marco de un enfoque integral.</v>
      </c>
      <c r="L31" s="466"/>
      <c r="M31" s="451" t="s">
        <v>1073</v>
      </c>
      <c r="N31" s="466"/>
      <c r="O31" s="435" t="s">
        <v>1107</v>
      </c>
      <c r="P31" s="467"/>
      <c r="Q31" s="519" t="s">
        <v>1070</v>
      </c>
      <c r="R31" s="520"/>
      <c r="S31" s="520"/>
      <c r="T31" s="521"/>
      <c r="U31" s="468"/>
      <c r="V31" s="468" t="s">
        <v>930</v>
      </c>
      <c r="W31" s="468"/>
      <c r="X31" s="488" t="s">
        <v>965</v>
      </c>
      <c r="Y31" s="468" t="s">
        <v>782</v>
      </c>
      <c r="Z31" s="468"/>
      <c r="AA31" s="468">
        <v>3</v>
      </c>
      <c r="AB31" s="434" t="str">
        <f>IF(O31="","",IF(F31=DATOS!$BL$3,CONCATENATE(VLOOKUP(H31,DATOS!$A$2:$C$16,3,0),AA31,"+"),CONCATENATE(VLOOKUP(H31,DATOS!$A$2:$C$16,3,0),AA31)))</f>
        <v>PP3</v>
      </c>
      <c r="AC31" s="466"/>
      <c r="AD31" s="451" t="s">
        <v>1072</v>
      </c>
      <c r="AE31" s="489"/>
      <c r="AF31" s="490" t="s">
        <v>1051</v>
      </c>
      <c r="AG31" s="491"/>
      <c r="AH31" s="490" t="s">
        <v>1051</v>
      </c>
      <c r="AI31" s="491"/>
      <c r="AJ31" s="492" t="s">
        <v>1051</v>
      </c>
      <c r="AK31" s="493"/>
      <c r="AL31" s="493" t="str">
        <f t="shared" si="0"/>
        <v>Niños y niñas en riesgo de desnutrición con atención en las modalidades que lidera la dirección de nutrición del ICBF, que no mejoran su estado nutricional.
NUTRICIÓN</v>
      </c>
      <c r="AM31" s="494" t="s">
        <v>1071</v>
      </c>
      <c r="AN31" s="492"/>
    </row>
    <row r="32" spans="1:40" s="7" customFormat="1" ht="214.5" customHeight="1" x14ac:dyDescent="0.25">
      <c r="B32" s="373"/>
      <c r="C32" s="373"/>
      <c r="D32" s="377"/>
      <c r="E32" s="381"/>
      <c r="F32" s="443" t="str">
        <f>IF(Y32="SI",DATOS!$BL$3,IF(Y32="NO",DATOS!$BL$2,""))</f>
        <v>Eje de Calidad (Corrupción)</v>
      </c>
      <c r="G32" s="389"/>
      <c r="H32" s="517" t="s">
        <v>589</v>
      </c>
      <c r="I32" s="518"/>
      <c r="J32" s="444"/>
      <c r="K32" s="445" t="str">
        <f>IF(H32="","",VLOOKUP(H32,DATOS!$A$2:$B$16,2,0))</f>
        <v>Liderar el diseño y desarrollo de las estrategias, programas y modalidades dirigidas a niños, niñas, adolescentes, familias y comunidades para la  promoción de derechos y la prevención de vulneraciones en el marco de un enfoque integral.</v>
      </c>
      <c r="L32" s="389"/>
      <c r="M32" s="451" t="s">
        <v>1031</v>
      </c>
      <c r="N32" s="466"/>
      <c r="O32" s="435" t="s">
        <v>1038</v>
      </c>
      <c r="P32" s="467"/>
      <c r="Q32" s="519" t="s">
        <v>1043</v>
      </c>
      <c r="R32" s="520"/>
      <c r="S32" s="520"/>
      <c r="T32" s="521"/>
      <c r="U32" s="468"/>
      <c r="V32" s="468" t="s">
        <v>934</v>
      </c>
      <c r="W32" s="468"/>
      <c r="X32" s="488" t="s">
        <v>1020</v>
      </c>
      <c r="Y32" s="468" t="s">
        <v>781</v>
      </c>
      <c r="Z32" s="468"/>
      <c r="AA32" s="468">
        <v>4</v>
      </c>
      <c r="AB32" s="434" t="str">
        <f>IF(O32="","",IF(F32=DATOS!$BL$3,CONCATENATE(VLOOKUP(H32,DATOS!$A$2:$C$16,3,0),AA32,"+"),CONCATENATE(VLOOKUP(H32,DATOS!$A$2:$C$16,3,0),AA32)))</f>
        <v>PP4+</v>
      </c>
      <c r="AC32" s="466"/>
      <c r="AD32" s="451" t="s">
        <v>1055</v>
      </c>
      <c r="AE32" s="489"/>
      <c r="AF32" s="490"/>
      <c r="AG32" s="491"/>
      <c r="AH32" s="490" t="s">
        <v>1051</v>
      </c>
      <c r="AI32" s="491"/>
      <c r="AJ32" s="492" t="s">
        <v>1051</v>
      </c>
      <c r="AK32" s="493"/>
      <c r="AL32" s="493" t="str">
        <f t="shared" si="0"/>
        <v>Uso indebido de los alimentos de alto valor nutricional.
NUTRICIÓN</v>
      </c>
      <c r="AM32" s="492"/>
      <c r="AN32" s="494" t="s">
        <v>1056</v>
      </c>
    </row>
    <row r="33" spans="2:40" s="7" customFormat="1" ht="214.5" customHeight="1" x14ac:dyDescent="0.25">
      <c r="B33" s="373"/>
      <c r="C33" s="373"/>
      <c r="D33" s="377"/>
      <c r="E33" s="381"/>
      <c r="F33" s="443" t="str">
        <f>IF(Y33="SI",DATOS!$BL$3,IF(Y33="NO",DATOS!$BL$2,""))</f>
        <v>Eje de Calidad</v>
      </c>
      <c r="G33" s="389"/>
      <c r="H33" s="517" t="s">
        <v>589</v>
      </c>
      <c r="I33" s="518"/>
      <c r="J33" s="444"/>
      <c r="K33" s="445" t="str">
        <f>IF(H33="","",VLOOKUP(H33,DATOS!$A$2:$B$16,2,0))</f>
        <v>Liderar el diseño y desarrollo de las estrategias, programas y modalidades dirigidas a niños, niñas, adolescentes, familias y comunidades para la  promoción de derechos y la prevención de vulneraciones en el marco de un enfoque integral.</v>
      </c>
      <c r="L33" s="389"/>
      <c r="M33" s="452" t="s">
        <v>1032</v>
      </c>
      <c r="N33" s="466"/>
      <c r="O33" s="435" t="s">
        <v>1108</v>
      </c>
      <c r="P33" s="467"/>
      <c r="Q33" s="519" t="s">
        <v>1044</v>
      </c>
      <c r="R33" s="520"/>
      <c r="S33" s="520"/>
      <c r="T33" s="521"/>
      <c r="U33" s="468"/>
      <c r="V33" s="468" t="s">
        <v>930</v>
      </c>
      <c r="W33" s="468"/>
      <c r="X33" s="488" t="s">
        <v>975</v>
      </c>
      <c r="Y33" s="468" t="s">
        <v>782</v>
      </c>
      <c r="Z33" s="468"/>
      <c r="AA33" s="468">
        <v>5</v>
      </c>
      <c r="AB33" s="434" t="str">
        <f>IF(O33="","",IF(F33=DATOS!$BL$3,CONCATENATE(VLOOKUP(H33,DATOS!$A$2:$C$16,3,0),AA33,"+"),CONCATENATE(VLOOKUP(H33,DATOS!$A$2:$C$16,3,0),AA33)))</f>
        <v>PP5</v>
      </c>
      <c r="AC33" s="466"/>
      <c r="AD33" s="451" t="s">
        <v>1057</v>
      </c>
      <c r="AE33" s="489"/>
      <c r="AF33" s="490" t="s">
        <v>1051</v>
      </c>
      <c r="AG33" s="491"/>
      <c r="AH33" s="490" t="s">
        <v>1051</v>
      </c>
      <c r="AI33" s="491"/>
      <c r="AJ33" s="492" t="s">
        <v>1051</v>
      </c>
      <c r="AK33" s="493"/>
      <c r="AL33" s="493" t="str">
        <f t="shared" si="0"/>
        <v>Inadecuada focalizacion de la población a atender en los programas del Instituto
PRIMERA INFANCIA
FAMILIA
NIÑEZ</v>
      </c>
      <c r="AM33" s="494" t="s">
        <v>1058</v>
      </c>
      <c r="AN33" s="492"/>
    </row>
    <row r="34" spans="2:40" s="7" customFormat="1" ht="214.5" customHeight="1" x14ac:dyDescent="0.25">
      <c r="B34" s="373"/>
      <c r="C34" s="373"/>
      <c r="D34" s="377"/>
      <c r="E34" s="381"/>
      <c r="F34" s="443" t="str">
        <f>IF(Y34="SI",DATOS!$BL$3,IF(Y34="NO",DATOS!$BL$2,""))</f>
        <v>Eje de Calidad</v>
      </c>
      <c r="G34" s="389"/>
      <c r="H34" s="517" t="s">
        <v>589</v>
      </c>
      <c r="I34" s="518"/>
      <c r="J34" s="444"/>
      <c r="K34" s="445" t="str">
        <f>IF(H34="","",VLOOKUP(H34,DATOS!$A$2:$B$16,2,0))</f>
        <v>Liderar el diseño y desarrollo de las estrategias, programas y modalidades dirigidas a niños, niñas, adolescentes, familias y comunidades para la  promoción de derechos y la prevención de vulneraciones en el marco de un enfoque integral.</v>
      </c>
      <c r="L34" s="389"/>
      <c r="M34" s="451" t="s">
        <v>1033</v>
      </c>
      <c r="N34" s="466"/>
      <c r="O34" s="435" t="s">
        <v>1105</v>
      </c>
      <c r="P34" s="467"/>
      <c r="Q34" s="522" t="s">
        <v>1045</v>
      </c>
      <c r="R34" s="523"/>
      <c r="S34" s="523"/>
      <c r="T34" s="524"/>
      <c r="U34" s="468"/>
      <c r="V34" s="468" t="s">
        <v>930</v>
      </c>
      <c r="W34" s="468"/>
      <c r="X34" s="488" t="s">
        <v>965</v>
      </c>
      <c r="Y34" s="468" t="s">
        <v>782</v>
      </c>
      <c r="Z34" s="468"/>
      <c r="AA34" s="468">
        <v>6</v>
      </c>
      <c r="AB34" s="434" t="str">
        <f>IF(O34="","",IF(F34=DATOS!$BL$3,CONCATENATE(VLOOKUP(H34,DATOS!$A$2:$C$16,3,0),AA34,"+"),CONCATENATE(VLOOKUP(H34,DATOS!$A$2:$C$16,3,0),AA34)))</f>
        <v>PP6</v>
      </c>
      <c r="AC34" s="466"/>
      <c r="AD34" s="451" t="s">
        <v>1059</v>
      </c>
      <c r="AE34" s="489"/>
      <c r="AF34" s="490" t="s">
        <v>1051</v>
      </c>
      <c r="AG34" s="491"/>
      <c r="AH34" s="490" t="s">
        <v>1051</v>
      </c>
      <c r="AI34" s="491"/>
      <c r="AJ34" s="492" t="s">
        <v>1051</v>
      </c>
      <c r="AK34" s="493"/>
      <c r="AL34" s="493" t="str">
        <f t="shared" si="0"/>
        <v>Programas del ICBF no articulados en funcion de la atención integral
PRIMERA INFANCIA</v>
      </c>
      <c r="AM34" s="494" t="s">
        <v>1060</v>
      </c>
      <c r="AN34" s="492"/>
    </row>
    <row r="35" spans="2:40" s="258" customFormat="1" ht="214.5" customHeight="1" x14ac:dyDescent="0.25">
      <c r="B35" s="254"/>
      <c r="C35" s="254"/>
      <c r="D35" s="255"/>
      <c r="E35" s="264"/>
      <c r="F35" s="443" t="str">
        <f>IF(Y35="SI",DATOS!$BL$3,IF(Y35="NO",DATOS!$BL$2,""))</f>
        <v>Eje de Calidad</v>
      </c>
      <c r="G35" s="389"/>
      <c r="H35" s="517" t="s">
        <v>589</v>
      </c>
      <c r="I35" s="518"/>
      <c r="J35" s="444"/>
      <c r="K35" s="445" t="str">
        <f>IF(H35="","",VLOOKUP(H35,DATOS!$A$2:$B$16,2,0))</f>
        <v>Liderar el diseño y desarrollo de las estrategias, programas y modalidades dirigidas a niños, niñas, adolescentes, familias y comunidades para la  promoción de derechos y la prevención de vulneraciones en el marco de un enfoque integral.</v>
      </c>
      <c r="L35" s="268"/>
      <c r="M35" s="451" t="s">
        <v>1034</v>
      </c>
      <c r="N35" s="491"/>
      <c r="O35" s="435" t="s">
        <v>1091</v>
      </c>
      <c r="P35" s="495"/>
      <c r="Q35" s="519" t="s">
        <v>1046</v>
      </c>
      <c r="R35" s="520"/>
      <c r="S35" s="520"/>
      <c r="T35" s="521"/>
      <c r="U35" s="496"/>
      <c r="V35" s="468" t="s">
        <v>930</v>
      </c>
      <c r="W35" s="496"/>
      <c r="X35" s="451" t="s">
        <v>965</v>
      </c>
      <c r="Y35" s="496" t="s">
        <v>782</v>
      </c>
      <c r="Z35" s="496"/>
      <c r="AA35" s="496">
        <v>7</v>
      </c>
      <c r="AB35" s="497" t="str">
        <f>IF(O35="","",IF(F35=DATOS!$BL$3,CONCATENATE(VLOOKUP(H35,DATOS!$A$2:$C$16,3,0),AA35,"+"),CONCATENATE(VLOOKUP(H35,DATOS!$A$2:$C$16,3,0),AA35)))</f>
        <v>PP7</v>
      </c>
      <c r="AC35" s="491"/>
      <c r="AD35" s="451" t="s">
        <v>1061</v>
      </c>
      <c r="AE35" s="489"/>
      <c r="AF35" s="490" t="s">
        <v>1051</v>
      </c>
      <c r="AG35" s="491"/>
      <c r="AH35" s="490"/>
      <c r="AI35" s="491"/>
      <c r="AJ35" s="492"/>
      <c r="AK35" s="493"/>
      <c r="AL35" s="493" t="str">
        <f t="shared" si="0"/>
        <v>Baja participación y/o continuidad de las familias en los programas del ICBF.
FAMILIA</v>
      </c>
      <c r="AM35" s="494" t="s">
        <v>1092</v>
      </c>
      <c r="AN35" s="492"/>
    </row>
    <row r="36" spans="2:40" s="258" customFormat="1" ht="214.5" customHeight="1" x14ac:dyDescent="0.25">
      <c r="B36" s="254"/>
      <c r="C36" s="254"/>
      <c r="D36" s="255"/>
      <c r="E36" s="264"/>
      <c r="F36" s="443" t="str">
        <f>IF(Y36="SI",DATOS!$BL$3,IF(Y36="NO",DATOS!$BL$2,""))</f>
        <v>Eje de Calidad</v>
      </c>
      <c r="G36" s="389"/>
      <c r="H36" s="517" t="s">
        <v>589</v>
      </c>
      <c r="I36" s="518"/>
      <c r="J36" s="444"/>
      <c r="K36" s="445" t="str">
        <f>IF(H36="","",VLOOKUP(H36,DATOS!$A$2:$B$16,2,0))</f>
        <v>Liderar el diseño y desarrollo de las estrategias, programas y modalidades dirigidas a niños, niñas, adolescentes, familias y comunidades para la  promoción de derechos y la prevención de vulneraciones en el marco de un enfoque integral.</v>
      </c>
      <c r="L36" s="268"/>
      <c r="M36" s="451" t="s">
        <v>1109</v>
      </c>
      <c r="N36" s="491"/>
      <c r="O36" s="435" t="s">
        <v>1039</v>
      </c>
      <c r="P36" s="495"/>
      <c r="Q36" s="519" t="s">
        <v>1047</v>
      </c>
      <c r="R36" s="520"/>
      <c r="S36" s="520"/>
      <c r="T36" s="521"/>
      <c r="U36" s="496"/>
      <c r="V36" s="468" t="s">
        <v>930</v>
      </c>
      <c r="W36" s="496"/>
      <c r="X36" s="451" t="s">
        <v>965</v>
      </c>
      <c r="Y36" s="496" t="s">
        <v>782</v>
      </c>
      <c r="Z36" s="496"/>
      <c r="AA36" s="496">
        <v>8</v>
      </c>
      <c r="AB36" s="497" t="str">
        <f>IF(O36="","",IF(F36=DATOS!$BL$3,CONCATENATE(VLOOKUP(H36,DATOS!$A$2:$C$16,3,0),AA36,"+"),CONCATENATE(VLOOKUP(H36,DATOS!$A$2:$C$16,3,0),AA36)))</f>
        <v>PP8</v>
      </c>
      <c r="AC36" s="491"/>
      <c r="AD36" s="451" t="s">
        <v>1110</v>
      </c>
      <c r="AE36" s="489"/>
      <c r="AF36" s="490" t="s">
        <v>1051</v>
      </c>
      <c r="AG36" s="491"/>
      <c r="AH36" s="490" t="s">
        <v>1051</v>
      </c>
      <c r="AI36" s="491"/>
      <c r="AJ36" s="492" t="s">
        <v>1051</v>
      </c>
      <c r="AK36" s="493"/>
      <c r="AL36" s="493" t="str">
        <f t="shared" si="0"/>
        <v>Materialización de externalidades  y dificultades operativas que generen deserción en los programas de atención
NIÑEZ</v>
      </c>
      <c r="AM36" s="492"/>
      <c r="AN36" s="494" t="s">
        <v>1062</v>
      </c>
    </row>
    <row r="37" spans="2:40" s="258" customFormat="1" ht="214.5" customHeight="1" x14ac:dyDescent="0.25">
      <c r="B37" s="254"/>
      <c r="C37" s="254"/>
      <c r="D37" s="255"/>
      <c r="E37" s="264"/>
      <c r="F37" s="443" t="str">
        <f>IF(Y37="SI",DATOS!$BL$3,IF(Y37="NO",DATOS!$BL$2,""))</f>
        <v>Eje de Calidad</v>
      </c>
      <c r="G37" s="389"/>
      <c r="H37" s="517" t="s">
        <v>589</v>
      </c>
      <c r="I37" s="518"/>
      <c r="J37" s="444"/>
      <c r="K37" s="445" t="str">
        <f>IF(H37="","",VLOOKUP(H37,DATOS!$A$2:$B$16,2,0))</f>
        <v>Liderar el diseño y desarrollo de las estrategias, programas y modalidades dirigidas a niños, niñas, adolescentes, familias y comunidades para la  promoción de derechos y la prevención de vulneraciones en el marco de un enfoque integral.</v>
      </c>
      <c r="L37" s="268"/>
      <c r="M37" s="452" t="s">
        <v>1035</v>
      </c>
      <c r="N37" s="491"/>
      <c r="O37" s="435" t="s">
        <v>1040</v>
      </c>
      <c r="P37" s="495"/>
      <c r="Q37" s="522" t="s">
        <v>1048</v>
      </c>
      <c r="R37" s="523"/>
      <c r="S37" s="523"/>
      <c r="T37" s="524"/>
      <c r="U37" s="496"/>
      <c r="V37" s="468" t="s">
        <v>930</v>
      </c>
      <c r="W37" s="496"/>
      <c r="X37" s="451" t="s">
        <v>965</v>
      </c>
      <c r="Y37" s="496" t="s">
        <v>782</v>
      </c>
      <c r="Z37" s="496"/>
      <c r="AA37" s="496">
        <v>9</v>
      </c>
      <c r="AB37" s="497" t="str">
        <f>IF(O37="","",IF(F37=DATOS!$BL$3,CONCATENATE(VLOOKUP(H37,DATOS!$A$2:$C$16,3,0),AA37,"+"),CONCATENATE(VLOOKUP(H37,DATOS!$A$2:$C$16,3,0),AA37)))</f>
        <v>PP9</v>
      </c>
      <c r="AC37" s="491"/>
      <c r="AD37" s="451" t="s">
        <v>1063</v>
      </c>
      <c r="AE37" s="489"/>
      <c r="AF37" s="490" t="s">
        <v>1051</v>
      </c>
      <c r="AG37" s="491"/>
      <c r="AH37" s="490" t="s">
        <v>1051</v>
      </c>
      <c r="AI37" s="491"/>
      <c r="AJ37" s="492" t="s">
        <v>1051</v>
      </c>
      <c r="AK37" s="493"/>
      <c r="AL37" s="493" t="str">
        <f t="shared" si="0"/>
        <v>Ocurrencia de accidentes que afecten la integridad de los niños y niñas menores de 5 años en Programas de Primera Infancia
PRIMERA INFANCIA</v>
      </c>
      <c r="AM37" s="494" t="s">
        <v>1116</v>
      </c>
      <c r="AN37" s="494"/>
    </row>
    <row r="38" spans="2:40" s="258" customFormat="1" ht="214.5" customHeight="1" x14ac:dyDescent="0.25">
      <c r="B38" s="254"/>
      <c r="C38" s="254"/>
      <c r="D38" s="255"/>
      <c r="E38" s="264"/>
      <c r="F38" s="443" t="str">
        <f>IF(Y38="SI",DATOS!$BL$3,IF(Y38="NO",DATOS!$BL$2,""))</f>
        <v>Eje de Calidad</v>
      </c>
      <c r="G38" s="389"/>
      <c r="H38" s="517" t="s">
        <v>589</v>
      </c>
      <c r="I38" s="518"/>
      <c r="J38" s="444"/>
      <c r="K38" s="445" t="str">
        <f>IF(H38="","",VLOOKUP(H38,DATOS!$A$2:$B$16,2,0))</f>
        <v>Liderar el diseño y desarrollo de las estrategias, programas y modalidades dirigidas a niños, niñas, adolescentes, familias y comunidades para la  promoción de derechos y la prevención de vulneraciones en el marco de un enfoque integral.</v>
      </c>
      <c r="L38" s="268"/>
      <c r="M38" s="451" t="s">
        <v>1036</v>
      </c>
      <c r="N38" s="491"/>
      <c r="O38" s="435" t="s">
        <v>1106</v>
      </c>
      <c r="P38" s="495"/>
      <c r="Q38" s="519" t="s">
        <v>1049</v>
      </c>
      <c r="R38" s="520"/>
      <c r="S38" s="520"/>
      <c r="T38" s="521"/>
      <c r="U38" s="496"/>
      <c r="V38" s="468" t="s">
        <v>930</v>
      </c>
      <c r="W38" s="496"/>
      <c r="X38" s="451" t="s">
        <v>965</v>
      </c>
      <c r="Y38" s="496" t="s">
        <v>782</v>
      </c>
      <c r="Z38" s="496"/>
      <c r="AA38" s="496">
        <v>10</v>
      </c>
      <c r="AB38" s="497" t="str">
        <f>IF(O38="","",IF(F38=DATOS!$BL$3,CONCATENATE(VLOOKUP(H38,DATOS!$A$2:$C$16,3,0),AA38,"+"),CONCATENATE(VLOOKUP(H38,DATOS!$A$2:$C$16,3,0),AA38)))</f>
        <v>PP10</v>
      </c>
      <c r="AC38" s="491"/>
      <c r="AD38" s="498" t="s">
        <v>1064</v>
      </c>
      <c r="AE38" s="489"/>
      <c r="AF38" s="490" t="s">
        <v>1051</v>
      </c>
      <c r="AG38" s="491"/>
      <c r="AH38" s="490" t="s">
        <v>1051</v>
      </c>
      <c r="AI38" s="491"/>
      <c r="AJ38" s="492"/>
      <c r="AK38" s="493"/>
      <c r="AL38" s="493" t="str">
        <f t="shared" si="0"/>
        <v>Afectación en las metas sociales y financieras de las diferentes modalidades o servicios.
FAMILIA</v>
      </c>
      <c r="AM38" s="494" t="s">
        <v>1092</v>
      </c>
      <c r="AN38" s="494"/>
    </row>
    <row r="39" spans="2:40" s="250" customFormat="1" x14ac:dyDescent="0.25">
      <c r="B39" s="270"/>
      <c r="C39" s="270"/>
      <c r="D39" s="271"/>
      <c r="E39" s="270"/>
      <c r="F39" s="270"/>
      <c r="G39" s="270"/>
      <c r="I39" s="270"/>
      <c r="J39" s="270"/>
      <c r="K39" s="272"/>
      <c r="L39" s="270"/>
      <c r="M39" s="270"/>
      <c r="N39" s="270"/>
      <c r="O39" s="270"/>
      <c r="P39" s="270"/>
      <c r="Q39" s="270"/>
      <c r="R39" s="270"/>
      <c r="T39" s="273"/>
      <c r="U39" s="273"/>
      <c r="V39" s="273"/>
      <c r="W39" s="273"/>
      <c r="X39" s="273"/>
      <c r="Y39" s="273"/>
      <c r="Z39" s="95"/>
      <c r="AA39" s="95"/>
      <c r="AB39" s="273"/>
      <c r="AC39" s="252"/>
      <c r="AD39" s="253"/>
      <c r="AE39" s="252"/>
      <c r="AF39" s="252"/>
      <c r="AG39" s="252"/>
    </row>
    <row r="40" spans="2:40" s="250" customFormat="1" ht="34.5" customHeight="1" x14ac:dyDescent="0.25">
      <c r="B40" s="548" t="s">
        <v>971</v>
      </c>
      <c r="C40" s="548"/>
      <c r="D40" s="548"/>
      <c r="E40" s="548"/>
      <c r="F40" s="548"/>
      <c r="G40" s="548"/>
      <c r="H40" s="548"/>
      <c r="I40" s="548"/>
      <c r="J40" s="548"/>
      <c r="K40" s="548"/>
      <c r="L40" s="548"/>
      <c r="M40" s="548"/>
      <c r="N40" s="548"/>
      <c r="O40" s="548"/>
      <c r="P40" s="548"/>
      <c r="Q40" s="270"/>
      <c r="R40" s="270"/>
      <c r="T40" s="273"/>
      <c r="U40" s="273"/>
      <c r="V40" s="273"/>
      <c r="W40" s="273"/>
      <c r="X40" s="273"/>
      <c r="Y40" s="273"/>
      <c r="Z40" s="95"/>
      <c r="AA40" s="95"/>
      <c r="AB40" s="273"/>
      <c r="AC40" s="252"/>
      <c r="AD40" s="253"/>
      <c r="AE40" s="252"/>
      <c r="AF40" s="252"/>
      <c r="AG40" s="252"/>
    </row>
    <row r="41" spans="2:40" s="250" customFormat="1" x14ac:dyDescent="0.25">
      <c r="B41" s="270"/>
      <c r="C41" s="270"/>
      <c r="D41" s="271"/>
      <c r="E41" s="270"/>
      <c r="F41" s="270"/>
      <c r="G41" s="270"/>
      <c r="H41" s="270"/>
      <c r="I41" s="270"/>
      <c r="J41" s="270"/>
      <c r="K41" s="272"/>
      <c r="L41" s="270"/>
      <c r="M41" s="270"/>
      <c r="N41" s="270"/>
      <c r="O41" s="270"/>
      <c r="P41" s="270"/>
      <c r="Q41" s="270"/>
      <c r="R41" s="270"/>
      <c r="T41" s="274"/>
      <c r="U41" s="274"/>
      <c r="V41" s="274"/>
      <c r="W41" s="274"/>
      <c r="X41" s="274"/>
      <c r="Y41" s="274"/>
      <c r="Z41" s="275"/>
      <c r="AA41" s="275"/>
      <c r="AB41" s="275"/>
      <c r="AC41" s="252"/>
      <c r="AD41" s="253"/>
      <c r="AE41" s="252"/>
      <c r="AF41" s="252"/>
      <c r="AG41" s="252"/>
    </row>
    <row r="42" spans="2:40" s="250" customFormat="1" x14ac:dyDescent="0.25">
      <c r="B42" s="270"/>
      <c r="C42" s="270"/>
      <c r="D42" s="271"/>
      <c r="E42" s="270"/>
      <c r="F42" s="270"/>
      <c r="G42" s="270"/>
      <c r="H42" s="270"/>
      <c r="I42" s="270"/>
      <c r="J42" s="270"/>
      <c r="K42" s="272"/>
      <c r="L42" s="270"/>
      <c r="M42" s="270"/>
      <c r="N42" s="270"/>
      <c r="O42" s="270"/>
      <c r="P42" s="270"/>
      <c r="Q42" s="270"/>
      <c r="R42" s="270"/>
      <c r="T42" s="249"/>
      <c r="U42" s="249"/>
      <c r="V42" s="249"/>
      <c r="W42" s="249"/>
      <c r="X42" s="249"/>
      <c r="Y42" s="249"/>
      <c r="Z42" s="270"/>
      <c r="AA42" s="270"/>
      <c r="AB42" s="270"/>
      <c r="AC42" s="252"/>
      <c r="AD42" s="253"/>
      <c r="AE42" s="252"/>
      <c r="AF42" s="252"/>
      <c r="AG42" s="252"/>
    </row>
    <row r="43" spans="2:40" s="250" customFormat="1" x14ac:dyDescent="0.25">
      <c r="B43" s="270"/>
      <c r="C43" s="270"/>
      <c r="D43" s="271"/>
      <c r="E43" s="270"/>
      <c r="F43" s="270"/>
      <c r="G43" s="270"/>
      <c r="H43" s="270"/>
      <c r="I43" s="270"/>
      <c r="J43" s="270"/>
      <c r="K43" s="272"/>
      <c r="L43" s="270"/>
      <c r="M43" s="270"/>
      <c r="N43" s="270"/>
      <c r="O43" s="270"/>
      <c r="P43" s="270"/>
      <c r="Q43" s="270"/>
      <c r="R43" s="270"/>
      <c r="T43" s="249"/>
      <c r="U43" s="249"/>
      <c r="V43" s="249"/>
      <c r="W43" s="249"/>
      <c r="X43" s="249"/>
      <c r="Y43" s="249"/>
      <c r="Z43" s="270"/>
      <c r="AA43" s="270"/>
      <c r="AB43" s="270"/>
      <c r="AC43" s="252"/>
      <c r="AD43" s="253"/>
      <c r="AE43" s="252"/>
      <c r="AF43" s="252"/>
      <c r="AG43" s="252"/>
    </row>
    <row r="44" spans="2:40" s="250" customFormat="1" x14ac:dyDescent="0.25">
      <c r="B44" s="270"/>
      <c r="C44" s="270"/>
      <c r="D44" s="271"/>
      <c r="E44" s="270"/>
      <c r="F44" s="270"/>
      <c r="G44" s="270"/>
      <c r="H44" s="270"/>
      <c r="I44" s="270"/>
      <c r="J44" s="270"/>
      <c r="K44" s="272"/>
      <c r="L44" s="270"/>
      <c r="M44" s="270"/>
      <c r="N44" s="270"/>
      <c r="O44" s="270"/>
      <c r="P44" s="270"/>
      <c r="Q44" s="270"/>
      <c r="R44" s="270"/>
      <c r="T44" s="249"/>
      <c r="U44" s="249"/>
      <c r="V44" s="249"/>
      <c r="W44" s="249"/>
      <c r="X44" s="249"/>
      <c r="Y44" s="249"/>
      <c r="Z44" s="270"/>
      <c r="AA44" s="270"/>
      <c r="AB44" s="270"/>
      <c r="AC44" s="252"/>
      <c r="AD44" s="253"/>
      <c r="AE44" s="252"/>
      <c r="AF44" s="252"/>
      <c r="AG44" s="252"/>
    </row>
    <row r="45" spans="2:40" s="250" customFormat="1" x14ac:dyDescent="0.25">
      <c r="B45" s="270"/>
      <c r="C45" s="270"/>
      <c r="D45" s="271"/>
      <c r="E45" s="270"/>
      <c r="F45" s="270"/>
      <c r="G45" s="270"/>
      <c r="H45" s="270"/>
      <c r="I45" s="270"/>
      <c r="J45" s="270"/>
      <c r="K45" s="272"/>
      <c r="L45" s="270"/>
      <c r="M45" s="270"/>
      <c r="N45" s="270"/>
      <c r="O45" s="270"/>
      <c r="P45" s="270"/>
      <c r="Q45" s="270"/>
      <c r="R45" s="270"/>
      <c r="T45" s="249"/>
      <c r="U45" s="249"/>
      <c r="V45" s="249"/>
      <c r="W45" s="249"/>
      <c r="X45" s="249"/>
      <c r="Y45" s="249"/>
      <c r="Z45" s="270"/>
      <c r="AA45" s="270"/>
      <c r="AB45" s="270"/>
      <c r="AC45" s="252"/>
      <c r="AD45" s="253"/>
      <c r="AE45" s="252"/>
      <c r="AF45" s="252"/>
      <c r="AG45" s="252"/>
    </row>
    <row r="46" spans="2:40" s="250" customFormat="1" x14ac:dyDescent="0.25">
      <c r="B46" s="270"/>
      <c r="C46" s="270"/>
      <c r="D46" s="271"/>
      <c r="E46" s="270"/>
      <c r="F46" s="270"/>
      <c r="G46" s="270"/>
      <c r="H46" s="270"/>
      <c r="I46" s="270"/>
      <c r="J46" s="270"/>
      <c r="K46" s="272"/>
      <c r="L46" s="270"/>
      <c r="M46" s="270"/>
      <c r="N46" s="270"/>
      <c r="O46" s="270"/>
      <c r="P46" s="270"/>
      <c r="Q46" s="270"/>
      <c r="R46" s="270"/>
      <c r="T46" s="249"/>
      <c r="U46" s="249"/>
      <c r="V46" s="249"/>
      <c r="W46" s="249"/>
      <c r="X46" s="249"/>
      <c r="Y46" s="249"/>
      <c r="Z46" s="270"/>
      <c r="AA46" s="270"/>
      <c r="AB46" s="270"/>
      <c r="AC46" s="252"/>
      <c r="AD46" s="253"/>
      <c r="AE46" s="252"/>
      <c r="AF46" s="252"/>
      <c r="AG46" s="252"/>
    </row>
    <row r="47" spans="2:40" s="250" customFormat="1" x14ac:dyDescent="0.25">
      <c r="B47" s="270"/>
      <c r="C47" s="270"/>
      <c r="D47" s="271"/>
      <c r="E47" s="270"/>
      <c r="F47" s="270"/>
      <c r="G47" s="270"/>
      <c r="H47" s="270"/>
      <c r="I47" s="270"/>
      <c r="J47" s="270"/>
      <c r="K47" s="272"/>
      <c r="L47" s="270"/>
      <c r="M47" s="270"/>
      <c r="N47" s="270"/>
      <c r="O47" s="270"/>
      <c r="P47" s="270"/>
      <c r="Q47" s="270"/>
      <c r="R47" s="270"/>
      <c r="T47" s="249"/>
      <c r="U47" s="249"/>
      <c r="V47" s="249"/>
      <c r="W47" s="249"/>
      <c r="X47" s="249"/>
      <c r="Y47" s="249"/>
      <c r="Z47" s="270"/>
      <c r="AA47" s="270"/>
      <c r="AB47" s="270"/>
      <c r="AC47" s="252"/>
      <c r="AD47" s="253"/>
      <c r="AE47" s="252"/>
      <c r="AF47" s="252"/>
      <c r="AG47" s="252"/>
    </row>
    <row r="48" spans="2:40" s="250" customFormat="1" x14ac:dyDescent="0.25">
      <c r="B48" s="270"/>
      <c r="C48" s="270"/>
      <c r="D48" s="271"/>
      <c r="E48" s="270"/>
      <c r="F48" s="270"/>
      <c r="G48" s="270"/>
      <c r="H48" s="270"/>
      <c r="I48" s="270"/>
      <c r="J48" s="270"/>
      <c r="K48" s="272"/>
      <c r="L48" s="270"/>
      <c r="M48" s="270"/>
      <c r="N48" s="270"/>
      <c r="O48" s="270"/>
      <c r="P48" s="270"/>
      <c r="Q48" s="270"/>
      <c r="R48" s="270"/>
      <c r="T48" s="249"/>
      <c r="U48" s="249"/>
      <c r="V48" s="249"/>
      <c r="W48" s="249"/>
      <c r="X48" s="249"/>
      <c r="Y48" s="249"/>
      <c r="Z48" s="270"/>
      <c r="AA48" s="270"/>
      <c r="AB48" s="270"/>
      <c r="AC48" s="252"/>
      <c r="AD48" s="253"/>
      <c r="AE48" s="252"/>
      <c r="AF48" s="252"/>
      <c r="AG48" s="252"/>
    </row>
    <row r="49" spans="2:33" s="250" customFormat="1" x14ac:dyDescent="0.25">
      <c r="B49" s="270"/>
      <c r="C49" s="270"/>
      <c r="D49" s="271"/>
      <c r="E49" s="270"/>
      <c r="F49" s="270"/>
      <c r="G49" s="270"/>
      <c r="H49" s="270"/>
      <c r="I49" s="270"/>
      <c r="J49" s="270"/>
      <c r="K49" s="272"/>
      <c r="L49" s="270"/>
      <c r="M49" s="270"/>
      <c r="N49" s="270"/>
      <c r="O49" s="270"/>
      <c r="P49" s="270"/>
      <c r="Q49" s="270"/>
      <c r="R49" s="270"/>
      <c r="T49" s="249"/>
      <c r="U49" s="249"/>
      <c r="V49" s="249"/>
      <c r="W49" s="249"/>
      <c r="X49" s="249"/>
      <c r="Y49" s="249"/>
      <c r="Z49" s="270"/>
      <c r="AA49" s="270"/>
      <c r="AB49" s="270"/>
      <c r="AC49" s="252"/>
      <c r="AD49" s="253"/>
      <c r="AE49" s="252"/>
      <c r="AF49" s="252"/>
      <c r="AG49" s="252"/>
    </row>
    <row r="50" spans="2:33" s="250" customFormat="1" x14ac:dyDescent="0.25">
      <c r="B50" s="270"/>
      <c r="C50" s="270"/>
      <c r="D50" s="271"/>
      <c r="E50" s="270"/>
      <c r="F50" s="270"/>
      <c r="G50" s="270"/>
      <c r="H50" s="270"/>
      <c r="I50" s="270"/>
      <c r="J50" s="270"/>
      <c r="K50" s="272"/>
      <c r="L50" s="270"/>
      <c r="M50" s="270"/>
      <c r="N50" s="270"/>
      <c r="O50" s="270"/>
      <c r="P50" s="270"/>
      <c r="Q50" s="270"/>
      <c r="R50" s="270"/>
      <c r="T50" s="249"/>
      <c r="U50" s="249"/>
      <c r="V50" s="249"/>
      <c r="W50" s="249"/>
      <c r="X50" s="249"/>
      <c r="Y50" s="249"/>
      <c r="Z50" s="270"/>
      <c r="AA50" s="270"/>
      <c r="AB50" s="270"/>
      <c r="AC50" s="252"/>
      <c r="AD50" s="253"/>
      <c r="AE50" s="252"/>
      <c r="AF50" s="252"/>
      <c r="AG50" s="252"/>
    </row>
    <row r="51" spans="2:33" s="250" customFormat="1" x14ac:dyDescent="0.25">
      <c r="B51" s="270"/>
      <c r="C51" s="270"/>
      <c r="D51" s="271"/>
      <c r="E51" s="270"/>
      <c r="F51" s="270"/>
      <c r="G51" s="270"/>
      <c r="H51" s="270"/>
      <c r="I51" s="270"/>
      <c r="J51" s="270"/>
      <c r="K51" s="272"/>
      <c r="L51" s="270"/>
      <c r="M51" s="270"/>
      <c r="N51" s="270"/>
      <c r="O51" s="270"/>
      <c r="P51" s="270"/>
      <c r="Q51" s="270"/>
      <c r="R51" s="270"/>
      <c r="T51" s="249"/>
      <c r="U51" s="249"/>
      <c r="V51" s="249"/>
      <c r="W51" s="249"/>
      <c r="X51" s="249"/>
      <c r="Y51" s="249"/>
      <c r="Z51" s="270"/>
      <c r="AA51" s="270"/>
      <c r="AB51" s="270"/>
      <c r="AC51" s="252"/>
      <c r="AD51" s="253"/>
      <c r="AE51" s="252"/>
      <c r="AF51" s="252"/>
      <c r="AG51" s="252"/>
    </row>
    <row r="52" spans="2:33" s="250" customFormat="1" x14ac:dyDescent="0.25">
      <c r="B52" s="270"/>
      <c r="C52" s="270"/>
      <c r="D52" s="271"/>
      <c r="E52" s="270"/>
      <c r="F52" s="270"/>
      <c r="G52" s="270"/>
      <c r="H52" s="270"/>
      <c r="I52" s="270"/>
      <c r="J52" s="270"/>
      <c r="K52" s="272"/>
      <c r="L52" s="270"/>
      <c r="M52" s="270"/>
      <c r="N52" s="270"/>
      <c r="O52" s="270"/>
      <c r="P52" s="270"/>
      <c r="Q52" s="270"/>
      <c r="R52" s="270"/>
      <c r="T52" s="249"/>
      <c r="U52" s="249"/>
      <c r="V52" s="249"/>
      <c r="W52" s="249"/>
      <c r="X52" s="249"/>
      <c r="Y52" s="249"/>
      <c r="Z52" s="270"/>
      <c r="AA52" s="270"/>
      <c r="AB52" s="270"/>
      <c r="AC52" s="252"/>
      <c r="AD52" s="253"/>
      <c r="AE52" s="252"/>
      <c r="AF52" s="252"/>
      <c r="AG52" s="252"/>
    </row>
    <row r="53" spans="2:33" s="250" customFormat="1" x14ac:dyDescent="0.25">
      <c r="B53" s="270"/>
      <c r="C53" s="270"/>
      <c r="D53" s="271"/>
      <c r="E53" s="270"/>
      <c r="F53" s="270"/>
      <c r="G53" s="270"/>
      <c r="H53" s="270"/>
      <c r="I53" s="270"/>
      <c r="J53" s="270"/>
      <c r="K53" s="272"/>
      <c r="L53" s="270"/>
      <c r="M53" s="270"/>
      <c r="N53" s="270"/>
      <c r="O53" s="270"/>
      <c r="P53" s="270"/>
      <c r="Q53" s="270"/>
      <c r="R53" s="270"/>
      <c r="T53" s="249"/>
      <c r="U53" s="249"/>
      <c r="V53" s="249"/>
      <c r="W53" s="249"/>
      <c r="X53" s="249"/>
      <c r="Y53" s="249"/>
      <c r="Z53" s="270"/>
      <c r="AA53" s="270"/>
      <c r="AB53" s="270"/>
      <c r="AC53" s="252"/>
      <c r="AD53" s="253"/>
      <c r="AE53" s="252"/>
      <c r="AF53" s="252"/>
      <c r="AG53" s="252"/>
    </row>
    <row r="54" spans="2:33" s="250" customFormat="1" x14ac:dyDescent="0.25">
      <c r="B54" s="270"/>
      <c r="C54" s="270"/>
      <c r="D54" s="271"/>
      <c r="E54" s="270"/>
      <c r="F54" s="270"/>
      <c r="G54" s="270"/>
      <c r="H54" s="270"/>
      <c r="I54" s="270"/>
      <c r="J54" s="270"/>
      <c r="K54" s="272"/>
      <c r="L54" s="270"/>
      <c r="M54" s="270"/>
      <c r="N54" s="270"/>
      <c r="O54" s="270"/>
      <c r="P54" s="270"/>
      <c r="Q54" s="270"/>
      <c r="R54" s="270"/>
      <c r="T54" s="249"/>
      <c r="U54" s="249"/>
      <c r="V54" s="249"/>
      <c r="W54" s="249"/>
      <c r="X54" s="249"/>
      <c r="Y54" s="249"/>
      <c r="Z54" s="270"/>
      <c r="AA54" s="270"/>
      <c r="AB54" s="270"/>
      <c r="AC54" s="252"/>
      <c r="AD54" s="253"/>
      <c r="AE54" s="252"/>
      <c r="AF54" s="252"/>
      <c r="AG54" s="252"/>
    </row>
    <row r="55" spans="2:33" s="250" customFormat="1" x14ac:dyDescent="0.25">
      <c r="B55" s="270"/>
      <c r="C55" s="270"/>
      <c r="D55" s="271"/>
      <c r="E55" s="270"/>
      <c r="F55" s="270"/>
      <c r="G55" s="270"/>
      <c r="H55" s="270"/>
      <c r="I55" s="270"/>
      <c r="J55" s="270"/>
      <c r="K55" s="272"/>
      <c r="L55" s="270"/>
      <c r="M55" s="270"/>
      <c r="N55" s="270"/>
      <c r="O55" s="270"/>
      <c r="P55" s="270"/>
      <c r="Q55" s="270"/>
      <c r="R55" s="270"/>
      <c r="T55" s="249"/>
      <c r="U55" s="249"/>
      <c r="V55" s="249"/>
      <c r="W55" s="249"/>
      <c r="X55" s="249"/>
      <c r="Y55" s="249"/>
      <c r="Z55" s="270"/>
      <c r="AA55" s="270"/>
      <c r="AB55" s="270"/>
      <c r="AC55" s="252"/>
      <c r="AD55" s="253"/>
      <c r="AE55" s="252"/>
      <c r="AF55" s="252"/>
      <c r="AG55" s="252"/>
    </row>
    <row r="56" spans="2:33" s="250" customFormat="1" x14ac:dyDescent="0.25">
      <c r="B56" s="270"/>
      <c r="C56" s="270"/>
      <c r="D56" s="271"/>
      <c r="E56" s="270"/>
      <c r="F56" s="270"/>
      <c r="G56" s="270"/>
      <c r="H56" s="270"/>
      <c r="I56" s="270"/>
      <c r="J56" s="270"/>
      <c r="K56" s="272"/>
      <c r="L56" s="270"/>
      <c r="M56" s="270"/>
      <c r="N56" s="270"/>
      <c r="O56" s="270"/>
      <c r="P56" s="270"/>
      <c r="Q56" s="270"/>
      <c r="R56" s="270"/>
      <c r="T56" s="249"/>
      <c r="U56" s="249"/>
      <c r="V56" s="249"/>
      <c r="W56" s="249"/>
      <c r="X56" s="249"/>
      <c r="Y56" s="249"/>
      <c r="Z56" s="270"/>
      <c r="AA56" s="270"/>
      <c r="AB56" s="270"/>
      <c r="AC56" s="252"/>
      <c r="AD56" s="253"/>
      <c r="AE56" s="252"/>
      <c r="AF56" s="252"/>
      <c r="AG56" s="252"/>
    </row>
    <row r="57" spans="2:33" s="250" customFormat="1" x14ac:dyDescent="0.25">
      <c r="B57" s="270"/>
      <c r="C57" s="270"/>
      <c r="D57" s="271"/>
      <c r="E57" s="270"/>
      <c r="F57" s="270"/>
      <c r="G57" s="270"/>
      <c r="H57" s="270"/>
      <c r="I57" s="270"/>
      <c r="J57" s="270"/>
      <c r="K57" s="272"/>
      <c r="L57" s="270"/>
      <c r="M57" s="270"/>
      <c r="N57" s="270"/>
      <c r="O57" s="270"/>
      <c r="P57" s="270"/>
      <c r="Q57" s="270"/>
      <c r="R57" s="270"/>
      <c r="T57" s="249"/>
      <c r="U57" s="249"/>
      <c r="V57" s="249"/>
      <c r="W57" s="249"/>
      <c r="X57" s="249"/>
      <c r="Y57" s="249"/>
      <c r="Z57" s="270"/>
      <c r="AA57" s="270"/>
      <c r="AB57" s="270"/>
      <c r="AC57" s="252"/>
      <c r="AD57" s="253"/>
      <c r="AE57" s="252"/>
      <c r="AF57" s="252"/>
      <c r="AG57" s="252"/>
    </row>
    <row r="58" spans="2:33" s="250" customFormat="1" x14ac:dyDescent="0.25">
      <c r="B58" s="270"/>
      <c r="C58" s="270"/>
      <c r="D58" s="271"/>
      <c r="E58" s="270"/>
      <c r="F58" s="270"/>
      <c r="G58" s="270"/>
      <c r="H58" s="270"/>
      <c r="I58" s="270"/>
      <c r="J58" s="270"/>
      <c r="K58" s="272"/>
      <c r="L58" s="270"/>
      <c r="M58" s="270"/>
      <c r="N58" s="270"/>
      <c r="O58" s="270"/>
      <c r="P58" s="270"/>
      <c r="Q58" s="270"/>
      <c r="R58" s="270"/>
      <c r="T58" s="249"/>
      <c r="U58" s="249"/>
      <c r="V58" s="249"/>
      <c r="W58" s="249"/>
      <c r="X58" s="249"/>
      <c r="Y58" s="249"/>
      <c r="Z58" s="270"/>
      <c r="AA58" s="270"/>
      <c r="AB58" s="270"/>
      <c r="AC58" s="252"/>
      <c r="AD58" s="253"/>
      <c r="AE58" s="252"/>
      <c r="AF58" s="252"/>
      <c r="AG58" s="252"/>
    </row>
    <row r="59" spans="2:33" s="250" customFormat="1" x14ac:dyDescent="0.25">
      <c r="B59" s="270"/>
      <c r="C59" s="270"/>
      <c r="D59" s="271"/>
      <c r="E59" s="270"/>
      <c r="F59" s="270"/>
      <c r="G59" s="270"/>
      <c r="H59" s="270"/>
      <c r="I59" s="270"/>
      <c r="J59" s="270"/>
      <c r="K59" s="272"/>
      <c r="L59" s="270"/>
      <c r="M59" s="270"/>
      <c r="N59" s="270"/>
      <c r="O59" s="270"/>
      <c r="P59" s="270"/>
      <c r="Q59" s="270"/>
      <c r="R59" s="270"/>
      <c r="T59" s="249"/>
      <c r="U59" s="249"/>
      <c r="V59" s="249"/>
      <c r="W59" s="249"/>
      <c r="X59" s="249"/>
      <c r="Y59" s="249"/>
      <c r="Z59" s="270"/>
      <c r="AA59" s="270"/>
      <c r="AB59" s="270"/>
      <c r="AC59" s="252"/>
      <c r="AD59" s="253"/>
      <c r="AE59" s="252"/>
      <c r="AF59" s="252"/>
      <c r="AG59" s="252"/>
    </row>
    <row r="60" spans="2:33" s="250" customFormat="1" x14ac:dyDescent="0.25">
      <c r="B60" s="270"/>
      <c r="C60" s="270"/>
      <c r="D60" s="271"/>
      <c r="E60" s="270"/>
      <c r="F60" s="270"/>
      <c r="G60" s="270"/>
      <c r="H60" s="270"/>
      <c r="I60" s="270"/>
      <c r="J60" s="270"/>
      <c r="K60" s="272"/>
      <c r="L60" s="270"/>
      <c r="M60" s="270"/>
      <c r="N60" s="270"/>
      <c r="O60" s="270"/>
      <c r="P60" s="270"/>
      <c r="Q60" s="270"/>
      <c r="R60" s="270"/>
      <c r="T60" s="249"/>
      <c r="U60" s="249"/>
      <c r="V60" s="249"/>
      <c r="W60" s="249"/>
      <c r="X60" s="249"/>
      <c r="Y60" s="249"/>
      <c r="Z60" s="270"/>
      <c r="AA60" s="270"/>
      <c r="AB60" s="270"/>
      <c r="AC60" s="252"/>
      <c r="AD60" s="253"/>
      <c r="AE60" s="252"/>
      <c r="AF60" s="252"/>
      <c r="AG60" s="252"/>
    </row>
    <row r="61" spans="2:33" s="250" customFormat="1" x14ac:dyDescent="0.25">
      <c r="B61" s="270"/>
      <c r="C61" s="270"/>
      <c r="D61" s="271"/>
      <c r="E61" s="270"/>
      <c r="F61" s="270"/>
      <c r="G61" s="270"/>
      <c r="H61" s="270"/>
      <c r="I61" s="270"/>
      <c r="J61" s="270"/>
      <c r="K61" s="272"/>
      <c r="L61" s="270"/>
      <c r="M61" s="270"/>
      <c r="N61" s="270"/>
      <c r="O61" s="270"/>
      <c r="P61" s="270"/>
      <c r="Q61" s="270"/>
      <c r="R61" s="270"/>
      <c r="T61" s="249"/>
      <c r="U61" s="249"/>
      <c r="V61" s="249"/>
      <c r="W61" s="249"/>
      <c r="X61" s="249"/>
      <c r="Y61" s="249"/>
      <c r="Z61" s="270"/>
      <c r="AA61" s="270"/>
      <c r="AB61" s="270"/>
      <c r="AC61" s="252"/>
      <c r="AD61" s="253"/>
      <c r="AE61" s="252"/>
      <c r="AF61" s="252"/>
      <c r="AG61" s="252"/>
    </row>
    <row r="62" spans="2:33" s="250" customFormat="1" x14ac:dyDescent="0.25">
      <c r="B62" s="270"/>
      <c r="C62" s="270"/>
      <c r="D62" s="271"/>
      <c r="E62" s="270"/>
      <c r="F62" s="270"/>
      <c r="G62" s="270"/>
      <c r="H62" s="270"/>
      <c r="I62" s="270"/>
      <c r="J62" s="270"/>
      <c r="K62" s="272"/>
      <c r="L62" s="270"/>
      <c r="M62" s="270"/>
      <c r="N62" s="270"/>
      <c r="O62" s="270"/>
      <c r="P62" s="270"/>
      <c r="Q62" s="270"/>
      <c r="R62" s="270"/>
      <c r="T62" s="249"/>
      <c r="U62" s="249"/>
      <c r="V62" s="249"/>
      <c r="W62" s="249"/>
      <c r="X62" s="249"/>
      <c r="Y62" s="249"/>
      <c r="Z62" s="270"/>
      <c r="AA62" s="270"/>
      <c r="AB62" s="270"/>
      <c r="AC62" s="252"/>
      <c r="AD62" s="253"/>
      <c r="AE62" s="252"/>
      <c r="AF62" s="252"/>
      <c r="AG62" s="252"/>
    </row>
    <row r="63" spans="2:33" s="250" customFormat="1" x14ac:dyDescent="0.25">
      <c r="B63" s="270"/>
      <c r="C63" s="270"/>
      <c r="D63" s="271"/>
      <c r="E63" s="270"/>
      <c r="F63" s="270"/>
      <c r="G63" s="270"/>
      <c r="H63" s="270"/>
      <c r="I63" s="270"/>
      <c r="J63" s="270"/>
      <c r="K63" s="272"/>
      <c r="L63" s="270"/>
      <c r="M63" s="270"/>
      <c r="N63" s="270"/>
      <c r="O63" s="270"/>
      <c r="P63" s="270"/>
      <c r="Q63" s="270"/>
      <c r="R63" s="270"/>
      <c r="T63" s="249"/>
      <c r="U63" s="249"/>
      <c r="V63" s="249"/>
      <c r="W63" s="249"/>
      <c r="X63" s="249"/>
      <c r="Y63" s="249"/>
      <c r="Z63" s="270"/>
      <c r="AA63" s="270"/>
      <c r="AB63" s="270"/>
      <c r="AC63" s="252"/>
      <c r="AD63" s="253"/>
      <c r="AE63" s="252"/>
      <c r="AF63" s="252"/>
      <c r="AG63" s="252"/>
    </row>
    <row r="64" spans="2:33" s="250" customFormat="1" x14ac:dyDescent="0.25">
      <c r="B64" s="270"/>
      <c r="C64" s="270"/>
      <c r="D64" s="271"/>
      <c r="E64" s="270"/>
      <c r="F64" s="270"/>
      <c r="G64" s="270"/>
      <c r="H64" s="270"/>
      <c r="I64" s="270"/>
      <c r="J64" s="270"/>
      <c r="K64" s="272"/>
      <c r="L64" s="270"/>
      <c r="M64" s="270"/>
      <c r="N64" s="270"/>
      <c r="O64" s="270"/>
      <c r="P64" s="270"/>
      <c r="Q64" s="270"/>
      <c r="R64" s="270"/>
      <c r="T64" s="249"/>
      <c r="U64" s="249"/>
      <c r="V64" s="249"/>
      <c r="W64" s="249"/>
      <c r="X64" s="249"/>
      <c r="Y64" s="249"/>
      <c r="Z64" s="270"/>
      <c r="AA64" s="270"/>
      <c r="AB64" s="270"/>
      <c r="AC64" s="252"/>
      <c r="AD64" s="253"/>
      <c r="AE64" s="252"/>
      <c r="AF64" s="252"/>
      <c r="AG64" s="252"/>
    </row>
    <row r="65" spans="2:33" s="250" customFormat="1" x14ac:dyDescent="0.25">
      <c r="B65" s="270"/>
      <c r="C65" s="270"/>
      <c r="D65" s="271"/>
      <c r="E65" s="270"/>
      <c r="F65" s="270"/>
      <c r="G65" s="270"/>
      <c r="H65" s="270"/>
      <c r="I65" s="270"/>
      <c r="J65" s="270"/>
      <c r="K65" s="272"/>
      <c r="L65" s="270"/>
      <c r="M65" s="270"/>
      <c r="N65" s="270"/>
      <c r="O65" s="270"/>
      <c r="P65" s="270"/>
      <c r="Q65" s="270"/>
      <c r="R65" s="270"/>
      <c r="T65" s="249"/>
      <c r="U65" s="249"/>
      <c r="V65" s="249"/>
      <c r="W65" s="249"/>
      <c r="X65" s="249"/>
      <c r="Y65" s="249"/>
      <c r="Z65" s="270"/>
      <c r="AA65" s="270"/>
      <c r="AB65" s="270"/>
      <c r="AC65" s="252"/>
      <c r="AD65" s="253"/>
      <c r="AE65" s="252"/>
      <c r="AF65" s="252"/>
      <c r="AG65" s="252"/>
    </row>
    <row r="66" spans="2:33" s="250" customFormat="1" x14ac:dyDescent="0.25">
      <c r="B66" s="270"/>
      <c r="C66" s="270"/>
      <c r="D66" s="271"/>
      <c r="E66" s="270"/>
      <c r="F66" s="270"/>
      <c r="G66" s="270"/>
      <c r="H66" s="270"/>
      <c r="I66" s="270"/>
      <c r="J66" s="270"/>
      <c r="K66" s="272"/>
      <c r="L66" s="270"/>
      <c r="M66" s="270"/>
      <c r="N66" s="270"/>
      <c r="O66" s="270"/>
      <c r="P66" s="270"/>
      <c r="Q66" s="270"/>
      <c r="R66" s="270"/>
      <c r="T66" s="249"/>
      <c r="U66" s="249"/>
      <c r="V66" s="249"/>
      <c r="W66" s="249"/>
      <c r="X66" s="249"/>
      <c r="Y66" s="249"/>
      <c r="Z66" s="270"/>
      <c r="AA66" s="270"/>
      <c r="AB66" s="270"/>
      <c r="AC66" s="252"/>
      <c r="AD66" s="253"/>
      <c r="AE66" s="252"/>
      <c r="AF66" s="252"/>
      <c r="AG66" s="252"/>
    </row>
    <row r="67" spans="2:33" s="250" customFormat="1" x14ac:dyDescent="0.25">
      <c r="B67" s="270"/>
      <c r="C67" s="270"/>
      <c r="D67" s="271"/>
      <c r="E67" s="270"/>
      <c r="F67" s="270"/>
      <c r="G67" s="270"/>
      <c r="H67" s="270"/>
      <c r="I67" s="270"/>
      <c r="J67" s="270"/>
      <c r="K67" s="272"/>
      <c r="L67" s="270"/>
      <c r="M67" s="270"/>
      <c r="N67" s="270"/>
      <c r="O67" s="270"/>
      <c r="P67" s="270"/>
      <c r="Q67" s="270"/>
      <c r="R67" s="270"/>
      <c r="T67" s="249"/>
      <c r="U67" s="249"/>
      <c r="V67" s="249"/>
      <c r="W67" s="249"/>
      <c r="X67" s="249"/>
      <c r="Y67" s="249"/>
      <c r="Z67" s="270"/>
      <c r="AA67" s="270"/>
      <c r="AB67" s="270"/>
      <c r="AC67" s="252"/>
      <c r="AD67" s="253"/>
      <c r="AE67" s="252"/>
      <c r="AF67" s="252"/>
      <c r="AG67" s="252"/>
    </row>
    <row r="68" spans="2:33" s="250" customFormat="1" x14ac:dyDescent="0.25">
      <c r="B68" s="270"/>
      <c r="C68" s="270"/>
      <c r="D68" s="271"/>
      <c r="E68" s="270"/>
      <c r="F68" s="270"/>
      <c r="G68" s="270"/>
      <c r="H68" s="270"/>
      <c r="I68" s="270"/>
      <c r="J68" s="270"/>
      <c r="K68" s="272"/>
      <c r="L68" s="270"/>
      <c r="M68" s="270"/>
      <c r="N68" s="270"/>
      <c r="O68" s="270"/>
      <c r="P68" s="270"/>
      <c r="Q68" s="270"/>
      <c r="R68" s="270"/>
      <c r="T68" s="249"/>
      <c r="U68" s="249"/>
      <c r="V68" s="249"/>
      <c r="W68" s="249"/>
      <c r="X68" s="249"/>
      <c r="Y68" s="249"/>
      <c r="Z68" s="270"/>
      <c r="AA68" s="270"/>
      <c r="AB68" s="270"/>
      <c r="AC68" s="252"/>
      <c r="AD68" s="253"/>
      <c r="AE68" s="252"/>
      <c r="AF68" s="252"/>
      <c r="AG68" s="252"/>
    </row>
    <row r="69" spans="2:33" s="250" customFormat="1" x14ac:dyDescent="0.25">
      <c r="B69" s="270"/>
      <c r="C69" s="270"/>
      <c r="D69" s="271"/>
      <c r="E69" s="270"/>
      <c r="F69" s="270"/>
      <c r="G69" s="270"/>
      <c r="H69" s="270"/>
      <c r="I69" s="270"/>
      <c r="J69" s="270"/>
      <c r="K69" s="272"/>
      <c r="L69" s="270"/>
      <c r="M69" s="270"/>
      <c r="N69" s="270"/>
      <c r="O69" s="270"/>
      <c r="P69" s="270"/>
      <c r="Q69" s="270"/>
      <c r="R69" s="270"/>
      <c r="T69" s="249"/>
      <c r="U69" s="249"/>
      <c r="V69" s="249"/>
      <c r="W69" s="249"/>
      <c r="X69" s="249"/>
      <c r="Y69" s="249"/>
      <c r="Z69" s="270"/>
      <c r="AA69" s="270"/>
      <c r="AB69" s="270"/>
      <c r="AC69" s="252"/>
      <c r="AD69" s="253"/>
      <c r="AE69" s="252"/>
      <c r="AF69" s="252"/>
      <c r="AG69" s="252"/>
    </row>
    <row r="70" spans="2:33" s="250" customFormat="1" x14ac:dyDescent="0.25">
      <c r="B70" s="270"/>
      <c r="C70" s="270"/>
      <c r="D70" s="271"/>
      <c r="E70" s="270"/>
      <c r="F70" s="270"/>
      <c r="G70" s="270"/>
      <c r="H70" s="270"/>
      <c r="I70" s="270"/>
      <c r="J70" s="270"/>
      <c r="K70" s="272"/>
      <c r="L70" s="270"/>
      <c r="M70" s="270"/>
      <c r="N70" s="270"/>
      <c r="O70" s="270"/>
      <c r="P70" s="270"/>
      <c r="Q70" s="270"/>
      <c r="R70" s="270"/>
      <c r="T70" s="249"/>
      <c r="U70" s="249"/>
      <c r="V70" s="249"/>
      <c r="W70" s="249"/>
      <c r="X70" s="249"/>
      <c r="Y70" s="249"/>
      <c r="Z70" s="270"/>
      <c r="AA70" s="270"/>
      <c r="AB70" s="270"/>
      <c r="AC70" s="252"/>
      <c r="AD70" s="253"/>
      <c r="AE70" s="252"/>
      <c r="AF70" s="252"/>
      <c r="AG70" s="252"/>
    </row>
    <row r="71" spans="2:33" s="250" customFormat="1" x14ac:dyDescent="0.25">
      <c r="B71" s="270"/>
      <c r="C71" s="270"/>
      <c r="D71" s="271"/>
      <c r="E71" s="270"/>
      <c r="F71" s="270"/>
      <c r="G71" s="270"/>
      <c r="H71" s="270"/>
      <c r="I71" s="270"/>
      <c r="J71" s="270"/>
      <c r="K71" s="272"/>
      <c r="L71" s="270"/>
      <c r="M71" s="270"/>
      <c r="N71" s="270"/>
      <c r="O71" s="270"/>
      <c r="P71" s="270"/>
      <c r="Q71" s="270"/>
      <c r="R71" s="270"/>
      <c r="T71" s="249"/>
      <c r="U71" s="249"/>
      <c r="V71" s="249"/>
      <c r="W71" s="249"/>
      <c r="X71" s="249"/>
      <c r="Y71" s="249"/>
      <c r="Z71" s="270"/>
      <c r="AA71" s="270"/>
      <c r="AB71" s="270"/>
      <c r="AC71" s="252"/>
      <c r="AD71" s="253"/>
      <c r="AE71" s="252"/>
      <c r="AF71" s="252"/>
      <c r="AG71" s="252"/>
    </row>
    <row r="72" spans="2:33" s="250" customFormat="1" x14ac:dyDescent="0.25">
      <c r="B72" s="270"/>
      <c r="C72" s="270"/>
      <c r="D72" s="271"/>
      <c r="E72" s="270"/>
      <c r="F72" s="270"/>
      <c r="G72" s="270"/>
      <c r="H72" s="270"/>
      <c r="I72" s="270"/>
      <c r="J72" s="270"/>
      <c r="K72" s="272"/>
      <c r="L72" s="270"/>
      <c r="M72" s="270"/>
      <c r="N72" s="270"/>
      <c r="O72" s="270"/>
      <c r="P72" s="270"/>
      <c r="Q72" s="270"/>
      <c r="R72" s="270"/>
      <c r="T72" s="249"/>
      <c r="U72" s="249"/>
      <c r="V72" s="249"/>
      <c r="W72" s="249"/>
      <c r="X72" s="249"/>
      <c r="Y72" s="249"/>
      <c r="Z72" s="270"/>
      <c r="AA72" s="270"/>
      <c r="AB72" s="270"/>
      <c r="AC72" s="252"/>
      <c r="AD72" s="253"/>
      <c r="AE72" s="252"/>
      <c r="AF72" s="252"/>
      <c r="AG72" s="252"/>
    </row>
    <row r="73" spans="2:33" s="250" customFormat="1" x14ac:dyDescent="0.25">
      <c r="B73" s="270"/>
      <c r="C73" s="270"/>
      <c r="D73" s="271"/>
      <c r="E73" s="270"/>
      <c r="F73" s="270"/>
      <c r="G73" s="270"/>
      <c r="H73" s="270"/>
      <c r="I73" s="270"/>
      <c r="J73" s="270"/>
      <c r="K73" s="272"/>
      <c r="L73" s="270"/>
      <c r="M73" s="270"/>
      <c r="N73" s="270"/>
      <c r="O73" s="270"/>
      <c r="P73" s="270"/>
      <c r="Q73" s="270"/>
      <c r="R73" s="270"/>
      <c r="T73" s="249"/>
      <c r="U73" s="249"/>
      <c r="V73" s="249"/>
      <c r="W73" s="249"/>
      <c r="X73" s="249"/>
      <c r="Y73" s="249"/>
      <c r="Z73" s="270"/>
      <c r="AA73" s="270"/>
      <c r="AB73" s="270"/>
      <c r="AC73" s="252"/>
      <c r="AD73" s="253"/>
      <c r="AE73" s="252"/>
      <c r="AF73" s="252"/>
      <c r="AG73" s="252"/>
    </row>
    <row r="74" spans="2:33" s="250" customFormat="1" x14ac:dyDescent="0.25">
      <c r="B74" s="270"/>
      <c r="C74" s="270"/>
      <c r="D74" s="271"/>
      <c r="E74" s="270"/>
      <c r="F74" s="270"/>
      <c r="G74" s="270"/>
      <c r="H74" s="270"/>
      <c r="I74" s="270"/>
      <c r="J74" s="270"/>
      <c r="K74" s="272"/>
      <c r="L74" s="270"/>
      <c r="M74" s="270"/>
      <c r="N74" s="270"/>
      <c r="O74" s="270"/>
      <c r="P74" s="270"/>
      <c r="Q74" s="270"/>
      <c r="R74" s="270"/>
      <c r="T74" s="249"/>
      <c r="U74" s="249"/>
      <c r="V74" s="249"/>
      <c r="W74" s="249"/>
      <c r="X74" s="249"/>
      <c r="Y74" s="249"/>
      <c r="Z74" s="270"/>
      <c r="AA74" s="270"/>
      <c r="AB74" s="270"/>
      <c r="AC74" s="252"/>
      <c r="AD74" s="253"/>
      <c r="AE74" s="252"/>
      <c r="AF74" s="252"/>
      <c r="AG74" s="252"/>
    </row>
    <row r="75" spans="2:33" s="250" customFormat="1" x14ac:dyDescent="0.25">
      <c r="B75" s="270"/>
      <c r="C75" s="270"/>
      <c r="D75" s="271"/>
      <c r="E75" s="270"/>
      <c r="F75" s="270"/>
      <c r="G75" s="270"/>
      <c r="H75" s="270"/>
      <c r="I75" s="270"/>
      <c r="J75" s="270"/>
      <c r="K75" s="272"/>
      <c r="L75" s="270"/>
      <c r="M75" s="270"/>
      <c r="N75" s="270"/>
      <c r="O75" s="270"/>
      <c r="P75" s="270"/>
      <c r="Q75" s="270"/>
      <c r="R75" s="270"/>
      <c r="T75" s="249"/>
      <c r="U75" s="249"/>
      <c r="V75" s="249"/>
      <c r="W75" s="249"/>
      <c r="X75" s="249"/>
      <c r="Y75" s="249"/>
      <c r="Z75" s="270"/>
      <c r="AA75" s="270"/>
      <c r="AB75" s="270"/>
      <c r="AC75" s="252"/>
      <c r="AD75" s="253"/>
      <c r="AE75" s="252"/>
      <c r="AF75" s="252"/>
      <c r="AG75" s="252"/>
    </row>
    <row r="76" spans="2:33" s="250" customFormat="1" x14ac:dyDescent="0.25">
      <c r="B76" s="270"/>
      <c r="C76" s="270"/>
      <c r="D76" s="271"/>
      <c r="E76" s="270"/>
      <c r="F76" s="270"/>
      <c r="G76" s="270"/>
      <c r="H76" s="270"/>
      <c r="I76" s="270"/>
      <c r="J76" s="270"/>
      <c r="K76" s="272"/>
      <c r="L76" s="270"/>
      <c r="M76" s="270"/>
      <c r="N76" s="270"/>
      <c r="O76" s="270"/>
      <c r="P76" s="270"/>
      <c r="Q76" s="270"/>
      <c r="R76" s="270"/>
      <c r="T76" s="249"/>
      <c r="U76" s="249"/>
      <c r="V76" s="249"/>
      <c r="W76" s="249"/>
      <c r="X76" s="249"/>
      <c r="Y76" s="249"/>
      <c r="Z76" s="270"/>
      <c r="AA76" s="270"/>
      <c r="AB76" s="270"/>
      <c r="AC76" s="252"/>
      <c r="AD76" s="253"/>
      <c r="AE76" s="252"/>
      <c r="AF76" s="252"/>
      <c r="AG76" s="252"/>
    </row>
    <row r="77" spans="2:33" s="250" customFormat="1" x14ac:dyDescent="0.25">
      <c r="B77" s="270"/>
      <c r="C77" s="270"/>
      <c r="D77" s="271"/>
      <c r="E77" s="270"/>
      <c r="F77" s="270"/>
      <c r="G77" s="270"/>
      <c r="H77" s="270"/>
      <c r="I77" s="270"/>
      <c r="J77" s="270"/>
      <c r="K77" s="272"/>
      <c r="L77" s="270"/>
      <c r="M77" s="270"/>
      <c r="N77" s="270"/>
      <c r="O77" s="270"/>
      <c r="P77" s="270"/>
      <c r="Q77" s="270"/>
      <c r="R77" s="270"/>
      <c r="T77" s="249"/>
      <c r="U77" s="249"/>
      <c r="V77" s="249"/>
      <c r="W77" s="249"/>
      <c r="X77" s="249"/>
      <c r="Y77" s="249"/>
      <c r="Z77" s="270"/>
      <c r="AA77" s="270"/>
      <c r="AB77" s="270"/>
      <c r="AC77" s="252"/>
      <c r="AD77" s="253"/>
      <c r="AE77" s="252"/>
      <c r="AF77" s="252"/>
      <c r="AG77" s="252"/>
    </row>
    <row r="78" spans="2:33" s="250" customFormat="1" x14ac:dyDescent="0.25">
      <c r="B78" s="270"/>
      <c r="C78" s="270"/>
      <c r="D78" s="271"/>
      <c r="E78" s="270"/>
      <c r="F78" s="270"/>
      <c r="G78" s="270"/>
      <c r="H78" s="270"/>
      <c r="I78" s="270"/>
      <c r="J78" s="270"/>
      <c r="K78" s="272"/>
      <c r="L78" s="270"/>
      <c r="M78" s="270"/>
      <c r="N78" s="270"/>
      <c r="O78" s="270"/>
      <c r="P78" s="270"/>
      <c r="Q78" s="270"/>
      <c r="R78" s="270"/>
      <c r="T78" s="249"/>
      <c r="U78" s="249"/>
      <c r="V78" s="249"/>
      <c r="W78" s="249"/>
      <c r="X78" s="249"/>
      <c r="Y78" s="249"/>
      <c r="Z78" s="270"/>
      <c r="AA78" s="270"/>
      <c r="AB78" s="270"/>
      <c r="AC78" s="252"/>
      <c r="AD78" s="253"/>
      <c r="AE78" s="252"/>
      <c r="AF78" s="252"/>
      <c r="AG78" s="252"/>
    </row>
    <row r="79" spans="2:33" s="250" customFormat="1" x14ac:dyDescent="0.25">
      <c r="B79" s="270"/>
      <c r="C79" s="270"/>
      <c r="D79" s="271"/>
      <c r="E79" s="270"/>
      <c r="F79" s="270"/>
      <c r="G79" s="270"/>
      <c r="H79" s="270"/>
      <c r="I79" s="270"/>
      <c r="J79" s="270"/>
      <c r="K79" s="272"/>
      <c r="L79" s="270"/>
      <c r="M79" s="270"/>
      <c r="N79" s="270"/>
      <c r="O79" s="270"/>
      <c r="P79" s="270"/>
      <c r="Q79" s="270"/>
      <c r="R79" s="270"/>
      <c r="T79" s="249"/>
      <c r="U79" s="249"/>
      <c r="V79" s="249"/>
      <c r="W79" s="249"/>
      <c r="X79" s="249"/>
      <c r="Y79" s="249"/>
      <c r="Z79" s="270"/>
      <c r="AA79" s="270"/>
      <c r="AB79" s="270"/>
      <c r="AC79" s="252"/>
      <c r="AD79" s="253"/>
      <c r="AE79" s="252"/>
      <c r="AF79" s="252"/>
      <c r="AG79" s="252"/>
    </row>
    <row r="80" spans="2:33" s="250" customFormat="1" x14ac:dyDescent="0.25">
      <c r="B80" s="270"/>
      <c r="C80" s="270"/>
      <c r="D80" s="271"/>
      <c r="E80" s="270"/>
      <c r="F80" s="270"/>
      <c r="G80" s="270"/>
      <c r="H80" s="270"/>
      <c r="I80" s="270"/>
      <c r="J80" s="270"/>
      <c r="K80" s="272"/>
      <c r="L80" s="270"/>
      <c r="M80" s="270"/>
      <c r="N80" s="270"/>
      <c r="O80" s="270"/>
      <c r="P80" s="270"/>
      <c r="Q80" s="270"/>
      <c r="R80" s="270"/>
      <c r="T80" s="249"/>
      <c r="U80" s="249"/>
      <c r="V80" s="249"/>
      <c r="W80" s="249"/>
      <c r="X80" s="249"/>
      <c r="Y80" s="249"/>
      <c r="Z80" s="270"/>
      <c r="AA80" s="270"/>
      <c r="AB80" s="270"/>
      <c r="AC80" s="252"/>
      <c r="AD80" s="253"/>
      <c r="AE80" s="252"/>
      <c r="AF80" s="252"/>
      <c r="AG80" s="252"/>
    </row>
    <row r="81" spans="2:33" s="250" customFormat="1" x14ac:dyDescent="0.25">
      <c r="B81" s="270"/>
      <c r="C81" s="270"/>
      <c r="D81" s="271"/>
      <c r="E81" s="270"/>
      <c r="F81" s="270"/>
      <c r="G81" s="270"/>
      <c r="H81" s="270"/>
      <c r="I81" s="270"/>
      <c r="J81" s="270"/>
      <c r="K81" s="272"/>
      <c r="L81" s="270"/>
      <c r="M81" s="270"/>
      <c r="N81" s="270"/>
      <c r="O81" s="270"/>
      <c r="P81" s="270"/>
      <c r="Q81" s="270"/>
      <c r="R81" s="270"/>
      <c r="T81" s="249"/>
      <c r="U81" s="249"/>
      <c r="V81" s="249"/>
      <c r="W81" s="249"/>
      <c r="X81" s="249"/>
      <c r="Y81" s="249"/>
      <c r="Z81" s="270"/>
      <c r="AA81" s="270"/>
      <c r="AB81" s="270"/>
      <c r="AC81" s="252"/>
      <c r="AD81" s="253"/>
      <c r="AE81" s="252"/>
      <c r="AF81" s="252"/>
      <c r="AG81" s="252"/>
    </row>
    <row r="82" spans="2:33" s="250" customFormat="1" x14ac:dyDescent="0.25">
      <c r="B82" s="270"/>
      <c r="C82" s="270"/>
      <c r="D82" s="271"/>
      <c r="E82" s="270"/>
      <c r="F82" s="270"/>
      <c r="G82" s="270"/>
      <c r="H82" s="270"/>
      <c r="I82" s="270"/>
      <c r="J82" s="270"/>
      <c r="K82" s="272"/>
      <c r="L82" s="270"/>
      <c r="M82" s="270"/>
      <c r="N82" s="270"/>
      <c r="O82" s="270"/>
      <c r="P82" s="270"/>
      <c r="Q82" s="270"/>
      <c r="R82" s="270"/>
      <c r="T82" s="249"/>
      <c r="U82" s="249"/>
      <c r="V82" s="249"/>
      <c r="W82" s="249"/>
      <c r="X82" s="249"/>
      <c r="Y82" s="249"/>
      <c r="Z82" s="270"/>
      <c r="AA82" s="270"/>
      <c r="AB82" s="270"/>
      <c r="AC82" s="252"/>
      <c r="AD82" s="253"/>
      <c r="AE82" s="252"/>
      <c r="AF82" s="252"/>
      <c r="AG82" s="252"/>
    </row>
    <row r="83" spans="2:33" s="250" customFormat="1" x14ac:dyDescent="0.25">
      <c r="B83" s="270"/>
      <c r="C83" s="270"/>
      <c r="D83" s="271"/>
      <c r="E83" s="270"/>
      <c r="F83" s="270"/>
      <c r="G83" s="270"/>
      <c r="H83" s="270"/>
      <c r="I83" s="270"/>
      <c r="J83" s="270"/>
      <c r="K83" s="272"/>
      <c r="L83" s="270"/>
      <c r="M83" s="270"/>
      <c r="N83" s="270"/>
      <c r="O83" s="270"/>
      <c r="P83" s="270"/>
      <c r="Q83" s="270"/>
      <c r="R83" s="270"/>
      <c r="T83" s="249"/>
      <c r="U83" s="249"/>
      <c r="V83" s="249"/>
      <c r="W83" s="249"/>
      <c r="X83" s="249"/>
      <c r="Y83" s="249"/>
      <c r="Z83" s="270"/>
      <c r="AA83" s="270"/>
      <c r="AB83" s="270"/>
      <c r="AC83" s="252"/>
      <c r="AD83" s="253"/>
      <c r="AE83" s="252"/>
      <c r="AF83" s="252"/>
      <c r="AG83" s="252"/>
    </row>
    <row r="84" spans="2:33" s="250" customFormat="1" x14ac:dyDescent="0.25">
      <c r="B84" s="270"/>
      <c r="C84" s="270"/>
      <c r="D84" s="271"/>
      <c r="E84" s="270"/>
      <c r="F84" s="270"/>
      <c r="G84" s="270"/>
      <c r="H84" s="270"/>
      <c r="I84" s="270"/>
      <c r="J84" s="270"/>
      <c r="K84" s="272"/>
      <c r="L84" s="270"/>
      <c r="M84" s="270"/>
      <c r="N84" s="270"/>
      <c r="O84" s="270"/>
      <c r="P84" s="270"/>
      <c r="Q84" s="270"/>
      <c r="R84" s="270"/>
      <c r="T84" s="249"/>
      <c r="U84" s="249"/>
      <c r="V84" s="249"/>
      <c r="W84" s="249"/>
      <c r="X84" s="249"/>
      <c r="Y84" s="249"/>
      <c r="Z84" s="270"/>
      <c r="AA84" s="270"/>
      <c r="AB84" s="270"/>
      <c r="AC84" s="252"/>
      <c r="AD84" s="253"/>
      <c r="AE84" s="252"/>
      <c r="AF84" s="252"/>
      <c r="AG84" s="252"/>
    </row>
    <row r="85" spans="2:33" s="250" customFormat="1" x14ac:dyDescent="0.25">
      <c r="B85" s="270"/>
      <c r="C85" s="270"/>
      <c r="D85" s="271"/>
      <c r="E85" s="270"/>
      <c r="F85" s="270"/>
      <c r="G85" s="270"/>
      <c r="H85" s="270"/>
      <c r="I85" s="270"/>
      <c r="J85" s="270"/>
      <c r="K85" s="272"/>
      <c r="L85" s="270"/>
      <c r="M85" s="270"/>
      <c r="N85" s="270"/>
      <c r="O85" s="270"/>
      <c r="P85" s="270"/>
      <c r="Q85" s="270"/>
      <c r="R85" s="270"/>
      <c r="T85" s="249"/>
      <c r="U85" s="249"/>
      <c r="V85" s="249"/>
      <c r="W85" s="249"/>
      <c r="X85" s="249"/>
      <c r="Y85" s="249"/>
      <c r="Z85" s="270"/>
      <c r="AA85" s="270"/>
      <c r="AB85" s="270"/>
      <c r="AC85" s="252"/>
      <c r="AD85" s="253"/>
      <c r="AE85" s="252"/>
      <c r="AF85" s="252"/>
      <c r="AG85" s="252"/>
    </row>
    <row r="86" spans="2:33" s="250" customFormat="1" x14ac:dyDescent="0.25">
      <c r="B86" s="270"/>
      <c r="C86" s="270"/>
      <c r="D86" s="271"/>
      <c r="E86" s="270"/>
      <c r="F86" s="270"/>
      <c r="G86" s="270"/>
      <c r="H86" s="270"/>
      <c r="I86" s="270"/>
      <c r="J86" s="270"/>
      <c r="K86" s="272"/>
      <c r="L86" s="270"/>
      <c r="M86" s="270"/>
      <c r="N86" s="270"/>
      <c r="O86" s="270"/>
      <c r="P86" s="270"/>
      <c r="Q86" s="270"/>
      <c r="R86" s="270"/>
      <c r="T86" s="249"/>
      <c r="U86" s="249"/>
      <c r="V86" s="249"/>
      <c r="W86" s="249"/>
      <c r="X86" s="249"/>
      <c r="Y86" s="249"/>
      <c r="Z86" s="270"/>
      <c r="AA86" s="270"/>
      <c r="AB86" s="270"/>
      <c r="AC86" s="252"/>
      <c r="AD86" s="253"/>
      <c r="AE86" s="252"/>
      <c r="AF86" s="252"/>
      <c r="AG86" s="252"/>
    </row>
    <row r="87" spans="2:33" s="250" customFormat="1" x14ac:dyDescent="0.25">
      <c r="B87" s="270"/>
      <c r="C87" s="270"/>
      <c r="D87" s="271"/>
      <c r="E87" s="270"/>
      <c r="F87" s="270"/>
      <c r="G87" s="270"/>
      <c r="H87" s="270"/>
      <c r="I87" s="270"/>
      <c r="J87" s="270"/>
      <c r="K87" s="272"/>
      <c r="L87" s="270"/>
      <c r="M87" s="270"/>
      <c r="N87" s="270"/>
      <c r="O87" s="270"/>
      <c r="P87" s="270"/>
      <c r="Q87" s="270"/>
      <c r="R87" s="270"/>
      <c r="T87" s="249"/>
      <c r="U87" s="249"/>
      <c r="V87" s="249"/>
      <c r="W87" s="249"/>
      <c r="X87" s="249"/>
      <c r="Y87" s="249"/>
      <c r="Z87" s="270"/>
      <c r="AA87" s="270"/>
      <c r="AB87" s="270"/>
      <c r="AC87" s="252"/>
      <c r="AD87" s="253"/>
      <c r="AE87" s="252"/>
      <c r="AF87" s="252"/>
      <c r="AG87" s="252"/>
    </row>
    <row r="88" spans="2:33" s="250" customFormat="1" x14ac:dyDescent="0.25">
      <c r="B88" s="270"/>
      <c r="C88" s="270"/>
      <c r="D88" s="271"/>
      <c r="E88" s="270"/>
      <c r="F88" s="270"/>
      <c r="G88" s="270"/>
      <c r="H88" s="270"/>
      <c r="I88" s="270"/>
      <c r="J88" s="270"/>
      <c r="K88" s="272"/>
      <c r="L88" s="270"/>
      <c r="M88" s="270"/>
      <c r="N88" s="270"/>
      <c r="O88" s="270"/>
      <c r="P88" s="270"/>
      <c r="Q88" s="270"/>
      <c r="R88" s="270"/>
      <c r="T88" s="249"/>
      <c r="U88" s="249"/>
      <c r="V88" s="249"/>
      <c r="W88" s="249"/>
      <c r="X88" s="249"/>
      <c r="Y88" s="249"/>
      <c r="Z88" s="270"/>
      <c r="AA88" s="270"/>
      <c r="AB88" s="270"/>
      <c r="AC88" s="252"/>
      <c r="AD88" s="253"/>
      <c r="AE88" s="252"/>
      <c r="AF88" s="252"/>
      <c r="AG88" s="252"/>
    </row>
    <row r="89" spans="2:33" s="250" customFormat="1" x14ac:dyDescent="0.25">
      <c r="B89" s="270"/>
      <c r="C89" s="270"/>
      <c r="D89" s="271"/>
      <c r="E89" s="270"/>
      <c r="F89" s="270"/>
      <c r="G89" s="270"/>
      <c r="H89" s="270"/>
      <c r="I89" s="270"/>
      <c r="J89" s="270"/>
      <c r="K89" s="272"/>
      <c r="L89" s="270"/>
      <c r="M89" s="270"/>
      <c r="N89" s="270"/>
      <c r="O89" s="270"/>
      <c r="P89" s="270"/>
      <c r="Q89" s="270"/>
      <c r="R89" s="270"/>
      <c r="T89" s="249"/>
      <c r="U89" s="249"/>
      <c r="V89" s="249"/>
      <c r="W89" s="249"/>
      <c r="X89" s="249"/>
      <c r="Y89" s="249"/>
      <c r="Z89" s="270"/>
      <c r="AA89" s="270"/>
      <c r="AB89" s="270"/>
      <c r="AC89" s="252"/>
      <c r="AD89" s="253"/>
      <c r="AE89" s="252"/>
      <c r="AF89" s="252"/>
      <c r="AG89" s="252"/>
    </row>
    <row r="90" spans="2:33" s="250" customFormat="1" x14ac:dyDescent="0.25">
      <c r="B90" s="270"/>
      <c r="C90" s="270"/>
      <c r="D90" s="271"/>
      <c r="E90" s="270"/>
      <c r="F90" s="270"/>
      <c r="G90" s="270"/>
      <c r="H90" s="270"/>
      <c r="I90" s="270"/>
      <c r="J90" s="270"/>
      <c r="K90" s="272"/>
      <c r="L90" s="270"/>
      <c r="M90" s="270"/>
      <c r="N90" s="270"/>
      <c r="O90" s="270"/>
      <c r="P90" s="270"/>
      <c r="Q90" s="270"/>
      <c r="R90" s="270"/>
      <c r="T90" s="249"/>
      <c r="U90" s="249"/>
      <c r="V90" s="249"/>
      <c r="W90" s="249"/>
      <c r="X90" s="249"/>
      <c r="Y90" s="249"/>
      <c r="Z90" s="270"/>
      <c r="AA90" s="270"/>
      <c r="AB90" s="270"/>
      <c r="AC90" s="252"/>
      <c r="AD90" s="253"/>
      <c r="AE90" s="252"/>
      <c r="AF90" s="252"/>
      <c r="AG90" s="252"/>
    </row>
    <row r="91" spans="2:33" s="250" customFormat="1" x14ac:dyDescent="0.25">
      <c r="B91" s="270"/>
      <c r="C91" s="270"/>
      <c r="D91" s="271"/>
      <c r="E91" s="270"/>
      <c r="F91" s="270"/>
      <c r="G91" s="270"/>
      <c r="H91" s="270"/>
      <c r="I91" s="270"/>
      <c r="J91" s="270"/>
      <c r="K91" s="272"/>
      <c r="L91" s="270"/>
      <c r="M91" s="270"/>
      <c r="N91" s="270"/>
      <c r="O91" s="270"/>
      <c r="P91" s="270"/>
      <c r="Q91" s="270"/>
      <c r="R91" s="270"/>
      <c r="T91" s="249"/>
      <c r="U91" s="249"/>
      <c r="V91" s="249"/>
      <c r="W91" s="249"/>
      <c r="X91" s="249"/>
      <c r="Y91" s="249"/>
      <c r="Z91" s="270"/>
      <c r="AA91" s="270"/>
      <c r="AB91" s="270"/>
      <c r="AC91" s="252"/>
      <c r="AD91" s="253"/>
      <c r="AE91" s="252"/>
      <c r="AF91" s="252"/>
      <c r="AG91" s="252"/>
    </row>
    <row r="92" spans="2:33" s="250" customFormat="1" x14ac:dyDescent="0.25">
      <c r="B92" s="270"/>
      <c r="C92" s="270"/>
      <c r="D92" s="271"/>
      <c r="E92" s="270"/>
      <c r="F92" s="270"/>
      <c r="G92" s="270"/>
      <c r="H92" s="270"/>
      <c r="I92" s="270"/>
      <c r="J92" s="270"/>
      <c r="K92" s="272"/>
      <c r="L92" s="270"/>
      <c r="M92" s="270"/>
      <c r="N92" s="270"/>
      <c r="O92" s="270"/>
      <c r="P92" s="270"/>
      <c r="Q92" s="270"/>
      <c r="R92" s="270"/>
      <c r="T92" s="249"/>
      <c r="U92" s="249"/>
      <c r="V92" s="249"/>
      <c r="W92" s="249"/>
      <c r="X92" s="249"/>
      <c r="Y92" s="249"/>
      <c r="Z92" s="270"/>
      <c r="AA92" s="270"/>
      <c r="AB92" s="270"/>
      <c r="AC92" s="252"/>
      <c r="AD92" s="253"/>
      <c r="AE92" s="252"/>
      <c r="AF92" s="252"/>
      <c r="AG92" s="252"/>
    </row>
    <row r="93" spans="2:33" s="250" customFormat="1" x14ac:dyDescent="0.25">
      <c r="B93" s="270"/>
      <c r="C93" s="270"/>
      <c r="D93" s="271"/>
      <c r="E93" s="270"/>
      <c r="F93" s="270"/>
      <c r="G93" s="270"/>
      <c r="H93" s="270"/>
      <c r="I93" s="270"/>
      <c r="J93" s="270"/>
      <c r="K93" s="272"/>
      <c r="L93" s="270"/>
      <c r="M93" s="270"/>
      <c r="N93" s="270"/>
      <c r="O93" s="270"/>
      <c r="P93" s="270"/>
      <c r="Q93" s="270"/>
      <c r="R93" s="270"/>
      <c r="T93" s="249"/>
      <c r="U93" s="249"/>
      <c r="V93" s="249"/>
      <c r="W93" s="249"/>
      <c r="X93" s="249"/>
      <c r="Y93" s="249"/>
      <c r="Z93" s="270"/>
      <c r="AA93" s="270"/>
      <c r="AB93" s="270"/>
      <c r="AC93" s="252"/>
      <c r="AD93" s="253"/>
      <c r="AE93" s="252"/>
      <c r="AF93" s="252"/>
      <c r="AG93" s="252"/>
    </row>
    <row r="94" spans="2:33" s="250" customFormat="1" x14ac:dyDescent="0.25">
      <c r="B94" s="270"/>
      <c r="C94" s="270"/>
      <c r="D94" s="271"/>
      <c r="E94" s="270"/>
      <c r="F94" s="270"/>
      <c r="G94" s="270"/>
      <c r="H94" s="270"/>
      <c r="I94" s="270"/>
      <c r="J94" s="270"/>
      <c r="K94" s="272"/>
      <c r="L94" s="270"/>
      <c r="M94" s="270"/>
      <c r="N94" s="270"/>
      <c r="O94" s="270"/>
      <c r="P94" s="270"/>
      <c r="Q94" s="270"/>
      <c r="R94" s="270"/>
      <c r="T94" s="249"/>
      <c r="U94" s="249"/>
      <c r="V94" s="249"/>
      <c r="W94" s="249"/>
      <c r="X94" s="249"/>
      <c r="Y94" s="249"/>
      <c r="Z94" s="270"/>
      <c r="AA94" s="270"/>
      <c r="AB94" s="270"/>
      <c r="AC94" s="252"/>
      <c r="AD94" s="253"/>
      <c r="AE94" s="252"/>
      <c r="AF94" s="252"/>
      <c r="AG94" s="252"/>
    </row>
    <row r="95" spans="2:33" s="250" customFormat="1" x14ac:dyDescent="0.25">
      <c r="B95" s="270"/>
      <c r="C95" s="270"/>
      <c r="D95" s="271"/>
      <c r="E95" s="270"/>
      <c r="F95" s="270"/>
      <c r="G95" s="270"/>
      <c r="H95" s="270"/>
      <c r="I95" s="270"/>
      <c r="J95" s="270"/>
      <c r="K95" s="272"/>
      <c r="L95" s="270"/>
      <c r="M95" s="270"/>
      <c r="N95" s="270"/>
      <c r="O95" s="270"/>
      <c r="P95" s="270"/>
      <c r="Q95" s="270"/>
      <c r="R95" s="270"/>
      <c r="T95" s="249"/>
      <c r="U95" s="249"/>
      <c r="V95" s="249"/>
      <c r="W95" s="249"/>
      <c r="X95" s="249"/>
      <c r="Y95" s="249"/>
      <c r="Z95" s="270"/>
      <c r="AA95" s="270"/>
      <c r="AB95" s="270"/>
      <c r="AC95" s="252"/>
      <c r="AD95" s="253"/>
      <c r="AE95" s="252"/>
      <c r="AF95" s="252"/>
      <c r="AG95" s="252"/>
    </row>
    <row r="96" spans="2:33" s="250" customFormat="1" x14ac:dyDescent="0.25">
      <c r="B96" s="270"/>
      <c r="C96" s="270"/>
      <c r="D96" s="271"/>
      <c r="E96" s="270"/>
      <c r="F96" s="270"/>
      <c r="G96" s="270"/>
      <c r="H96" s="270"/>
      <c r="I96" s="270"/>
      <c r="J96" s="270"/>
      <c r="K96" s="272"/>
      <c r="L96" s="270"/>
      <c r="M96" s="270"/>
      <c r="N96" s="270"/>
      <c r="O96" s="270"/>
      <c r="P96" s="270"/>
      <c r="Q96" s="270"/>
      <c r="R96" s="270"/>
      <c r="T96" s="249"/>
      <c r="U96" s="249"/>
      <c r="V96" s="249"/>
      <c r="W96" s="249"/>
      <c r="X96" s="249"/>
      <c r="Y96" s="249"/>
      <c r="Z96" s="270"/>
      <c r="AA96" s="270"/>
      <c r="AB96" s="270"/>
      <c r="AC96" s="252"/>
      <c r="AD96" s="253"/>
      <c r="AE96" s="252"/>
      <c r="AF96" s="252"/>
      <c r="AG96" s="252"/>
    </row>
    <row r="97" spans="2:33" s="250" customFormat="1" x14ac:dyDescent="0.25">
      <c r="B97" s="270"/>
      <c r="C97" s="270"/>
      <c r="D97" s="271"/>
      <c r="E97" s="270"/>
      <c r="F97" s="270"/>
      <c r="G97" s="270"/>
      <c r="H97" s="270"/>
      <c r="I97" s="270"/>
      <c r="J97" s="270"/>
      <c r="K97" s="272"/>
      <c r="L97" s="270"/>
      <c r="M97" s="270"/>
      <c r="N97" s="270"/>
      <c r="O97" s="270"/>
      <c r="P97" s="270"/>
      <c r="Q97" s="270"/>
      <c r="R97" s="270"/>
      <c r="T97" s="249"/>
      <c r="U97" s="249"/>
      <c r="V97" s="249"/>
      <c r="W97" s="249"/>
      <c r="X97" s="249"/>
      <c r="Y97" s="249"/>
      <c r="Z97" s="270"/>
      <c r="AA97" s="270"/>
      <c r="AB97" s="270"/>
      <c r="AC97" s="252"/>
      <c r="AD97" s="253"/>
      <c r="AE97" s="252"/>
      <c r="AF97" s="252"/>
      <c r="AG97" s="252"/>
    </row>
    <row r="98" spans="2:33" s="250" customFormat="1" x14ac:dyDescent="0.25">
      <c r="B98" s="270"/>
      <c r="C98" s="270"/>
      <c r="D98" s="271"/>
      <c r="E98" s="270"/>
      <c r="F98" s="270"/>
      <c r="G98" s="270"/>
      <c r="H98" s="270"/>
      <c r="I98" s="270"/>
      <c r="J98" s="270"/>
      <c r="K98" s="272"/>
      <c r="L98" s="270"/>
      <c r="M98" s="270"/>
      <c r="N98" s="270"/>
      <c r="O98" s="270"/>
      <c r="P98" s="270"/>
      <c r="Q98" s="270"/>
      <c r="R98" s="270"/>
      <c r="T98" s="249"/>
      <c r="U98" s="249"/>
      <c r="V98" s="249"/>
      <c r="W98" s="249"/>
      <c r="X98" s="249"/>
      <c r="Y98" s="249"/>
      <c r="Z98" s="270"/>
      <c r="AA98" s="270"/>
      <c r="AB98" s="270"/>
      <c r="AC98" s="252"/>
      <c r="AD98" s="253"/>
      <c r="AE98" s="252"/>
      <c r="AF98" s="252"/>
      <c r="AG98" s="252"/>
    </row>
    <row r="99" spans="2:33" s="250" customFormat="1" x14ac:dyDescent="0.25">
      <c r="B99" s="270"/>
      <c r="C99" s="270"/>
      <c r="D99" s="271"/>
      <c r="E99" s="270"/>
      <c r="F99" s="270"/>
      <c r="G99" s="270"/>
      <c r="H99" s="270"/>
      <c r="I99" s="270"/>
      <c r="J99" s="270"/>
      <c r="K99" s="272"/>
      <c r="L99" s="270"/>
      <c r="M99" s="270"/>
      <c r="N99" s="270"/>
      <c r="O99" s="270"/>
      <c r="P99" s="270"/>
      <c r="Q99" s="270"/>
      <c r="R99" s="270"/>
      <c r="T99" s="249"/>
      <c r="U99" s="249"/>
      <c r="V99" s="249"/>
      <c r="W99" s="249"/>
      <c r="X99" s="249"/>
      <c r="Y99" s="249"/>
      <c r="Z99" s="270"/>
      <c r="AA99" s="270"/>
      <c r="AB99" s="270"/>
      <c r="AC99" s="252"/>
      <c r="AD99" s="253"/>
      <c r="AE99" s="252"/>
      <c r="AF99" s="252"/>
      <c r="AG99" s="252"/>
    </row>
    <row r="100" spans="2:33" s="250" customFormat="1" x14ac:dyDescent="0.25">
      <c r="B100" s="270"/>
      <c r="C100" s="270"/>
      <c r="D100" s="271"/>
      <c r="E100" s="270"/>
      <c r="F100" s="270"/>
      <c r="G100" s="270"/>
      <c r="H100" s="270"/>
      <c r="I100" s="270"/>
      <c r="J100" s="270"/>
      <c r="K100" s="272"/>
      <c r="L100" s="270"/>
      <c r="M100" s="270"/>
      <c r="N100" s="270"/>
      <c r="O100" s="270"/>
      <c r="P100" s="270"/>
      <c r="Q100" s="270"/>
      <c r="R100" s="270"/>
      <c r="T100" s="249"/>
      <c r="U100" s="249"/>
      <c r="V100" s="249"/>
      <c r="W100" s="249"/>
      <c r="X100" s="249"/>
      <c r="Y100" s="249"/>
      <c r="Z100" s="270"/>
      <c r="AA100" s="270"/>
      <c r="AB100" s="270"/>
      <c r="AC100" s="252"/>
      <c r="AD100" s="253"/>
      <c r="AE100" s="252"/>
      <c r="AF100" s="252"/>
      <c r="AG100" s="252"/>
    </row>
    <row r="101" spans="2:33" s="250" customFormat="1" x14ac:dyDescent="0.25">
      <c r="B101" s="270"/>
      <c r="C101" s="270"/>
      <c r="D101" s="271"/>
      <c r="E101" s="270"/>
      <c r="F101" s="270"/>
      <c r="G101" s="270"/>
      <c r="H101" s="270"/>
      <c r="I101" s="270"/>
      <c r="J101" s="270"/>
      <c r="K101" s="272"/>
      <c r="L101" s="270"/>
      <c r="M101" s="270"/>
      <c r="N101" s="270"/>
      <c r="O101" s="270"/>
      <c r="P101" s="270"/>
      <c r="Q101" s="270"/>
      <c r="R101" s="270"/>
      <c r="T101" s="249"/>
      <c r="U101" s="249"/>
      <c r="V101" s="249"/>
      <c r="W101" s="249"/>
      <c r="X101" s="249"/>
      <c r="Y101" s="249"/>
      <c r="Z101" s="270"/>
      <c r="AA101" s="270"/>
      <c r="AB101" s="270"/>
      <c r="AC101" s="252"/>
      <c r="AD101" s="253"/>
      <c r="AE101" s="252"/>
      <c r="AF101" s="252"/>
      <c r="AG101" s="252"/>
    </row>
    <row r="102" spans="2:33" s="250" customFormat="1" x14ac:dyDescent="0.25">
      <c r="B102" s="270"/>
      <c r="C102" s="270"/>
      <c r="D102" s="271"/>
      <c r="E102" s="270"/>
      <c r="F102" s="270"/>
      <c r="G102" s="270"/>
      <c r="H102" s="270"/>
      <c r="I102" s="270"/>
      <c r="J102" s="270"/>
      <c r="K102" s="272"/>
      <c r="L102" s="270"/>
      <c r="M102" s="270"/>
      <c r="N102" s="270"/>
      <c r="O102" s="270"/>
      <c r="P102" s="270"/>
      <c r="Q102" s="270"/>
      <c r="R102" s="270"/>
      <c r="T102" s="249"/>
      <c r="U102" s="249"/>
      <c r="V102" s="249"/>
      <c r="W102" s="249"/>
      <c r="X102" s="249"/>
      <c r="Y102" s="249"/>
      <c r="Z102" s="270"/>
      <c r="AA102" s="270"/>
      <c r="AB102" s="270"/>
      <c r="AC102" s="252"/>
      <c r="AD102" s="253"/>
      <c r="AE102" s="252"/>
      <c r="AF102" s="252"/>
      <c r="AG102" s="252"/>
    </row>
    <row r="103" spans="2:33" s="250" customFormat="1" x14ac:dyDescent="0.25">
      <c r="B103" s="270"/>
      <c r="C103" s="270"/>
      <c r="D103" s="271"/>
      <c r="E103" s="270"/>
      <c r="F103" s="270"/>
      <c r="G103" s="270"/>
      <c r="H103" s="270"/>
      <c r="I103" s="270"/>
      <c r="J103" s="270"/>
      <c r="K103" s="272"/>
      <c r="L103" s="270"/>
      <c r="M103" s="270"/>
      <c r="N103" s="270"/>
      <c r="O103" s="270"/>
      <c r="P103" s="270"/>
      <c r="Q103" s="270"/>
      <c r="R103" s="270"/>
      <c r="T103" s="249"/>
      <c r="U103" s="249"/>
      <c r="V103" s="249"/>
      <c r="W103" s="249"/>
      <c r="X103" s="249"/>
      <c r="Y103" s="249"/>
      <c r="Z103" s="270"/>
      <c r="AA103" s="270"/>
      <c r="AB103" s="270"/>
      <c r="AC103" s="252"/>
      <c r="AD103" s="253"/>
      <c r="AE103" s="252"/>
      <c r="AF103" s="252"/>
      <c r="AG103" s="252"/>
    </row>
    <row r="104" spans="2:33" s="250" customFormat="1" x14ac:dyDescent="0.25">
      <c r="B104" s="270"/>
      <c r="C104" s="270"/>
      <c r="D104" s="271"/>
      <c r="E104" s="270"/>
      <c r="F104" s="270"/>
      <c r="G104" s="270"/>
      <c r="H104" s="270"/>
      <c r="I104" s="270"/>
      <c r="J104" s="270"/>
      <c r="K104" s="272"/>
      <c r="L104" s="270"/>
      <c r="M104" s="270"/>
      <c r="N104" s="270"/>
      <c r="O104" s="270"/>
      <c r="P104" s="270"/>
      <c r="Q104" s="270"/>
      <c r="R104" s="270"/>
      <c r="T104" s="249"/>
      <c r="U104" s="249"/>
      <c r="V104" s="249"/>
      <c r="W104" s="249"/>
      <c r="X104" s="249"/>
      <c r="Y104" s="249"/>
      <c r="Z104" s="270"/>
      <c r="AA104" s="270"/>
      <c r="AB104" s="270"/>
      <c r="AC104" s="252"/>
      <c r="AD104" s="253"/>
      <c r="AE104" s="252"/>
      <c r="AF104" s="252"/>
      <c r="AG104" s="252"/>
    </row>
    <row r="105" spans="2:33" s="250" customFormat="1" x14ac:dyDescent="0.25">
      <c r="B105" s="270"/>
      <c r="C105" s="270"/>
      <c r="D105" s="271"/>
      <c r="E105" s="270"/>
      <c r="F105" s="270"/>
      <c r="G105" s="270"/>
      <c r="H105" s="270"/>
      <c r="I105" s="270"/>
      <c r="J105" s="270"/>
      <c r="K105" s="272"/>
      <c r="L105" s="270"/>
      <c r="M105" s="270"/>
      <c r="N105" s="270"/>
      <c r="O105" s="270"/>
      <c r="P105" s="270"/>
      <c r="Q105" s="270"/>
      <c r="R105" s="270"/>
      <c r="T105" s="249"/>
      <c r="U105" s="249"/>
      <c r="V105" s="249"/>
      <c r="W105" s="249"/>
      <c r="X105" s="249"/>
      <c r="Y105" s="249"/>
      <c r="Z105" s="270"/>
      <c r="AA105" s="270"/>
      <c r="AB105" s="270"/>
      <c r="AC105" s="252"/>
      <c r="AD105" s="253"/>
      <c r="AE105" s="252"/>
      <c r="AF105" s="252"/>
      <c r="AG105" s="252"/>
    </row>
    <row r="106" spans="2:33" s="250" customFormat="1" x14ac:dyDescent="0.25">
      <c r="B106" s="270"/>
      <c r="C106" s="270"/>
      <c r="D106" s="271"/>
      <c r="E106" s="270"/>
      <c r="F106" s="270"/>
      <c r="G106" s="270"/>
      <c r="H106" s="270"/>
      <c r="I106" s="270"/>
      <c r="J106" s="270"/>
      <c r="K106" s="272"/>
      <c r="L106" s="270"/>
      <c r="M106" s="270"/>
      <c r="N106" s="270"/>
      <c r="O106" s="270"/>
      <c r="P106" s="270"/>
      <c r="Q106" s="270"/>
      <c r="R106" s="270"/>
      <c r="T106" s="249"/>
      <c r="U106" s="249"/>
      <c r="V106" s="249"/>
      <c r="W106" s="249"/>
      <c r="X106" s="249"/>
      <c r="Y106" s="249"/>
      <c r="Z106" s="270"/>
      <c r="AA106" s="270"/>
      <c r="AB106" s="270"/>
      <c r="AC106" s="252"/>
      <c r="AD106" s="253"/>
      <c r="AE106" s="252"/>
      <c r="AF106" s="252"/>
      <c r="AG106" s="252"/>
    </row>
    <row r="107" spans="2:33" s="250" customFormat="1" x14ac:dyDescent="0.25">
      <c r="B107" s="270"/>
      <c r="C107" s="270"/>
      <c r="D107" s="271"/>
      <c r="E107" s="270"/>
      <c r="F107" s="270"/>
      <c r="G107" s="270"/>
      <c r="H107" s="270"/>
      <c r="I107" s="270"/>
      <c r="J107" s="270"/>
      <c r="K107" s="272"/>
      <c r="L107" s="270"/>
      <c r="M107" s="270"/>
      <c r="N107" s="270"/>
      <c r="O107" s="270"/>
      <c r="P107" s="270"/>
      <c r="Q107" s="270"/>
      <c r="R107" s="270"/>
      <c r="T107" s="249"/>
      <c r="U107" s="249"/>
      <c r="V107" s="249"/>
      <c r="W107" s="249"/>
      <c r="X107" s="249"/>
      <c r="Y107" s="249"/>
      <c r="Z107" s="270"/>
      <c r="AA107" s="270"/>
      <c r="AB107" s="270"/>
      <c r="AC107" s="252"/>
      <c r="AD107" s="253"/>
      <c r="AE107" s="252"/>
      <c r="AF107" s="252"/>
      <c r="AG107" s="252"/>
    </row>
    <row r="108" spans="2:33" s="250" customFormat="1" x14ac:dyDescent="0.25">
      <c r="B108" s="270"/>
      <c r="C108" s="270"/>
      <c r="D108" s="271"/>
      <c r="E108" s="270"/>
      <c r="F108" s="270"/>
      <c r="G108" s="270"/>
      <c r="H108" s="270"/>
      <c r="I108" s="270"/>
      <c r="J108" s="270"/>
      <c r="K108" s="272"/>
      <c r="L108" s="270"/>
      <c r="M108" s="270"/>
      <c r="N108" s="270"/>
      <c r="O108" s="270"/>
      <c r="P108" s="270"/>
      <c r="Q108" s="270"/>
      <c r="R108" s="270"/>
      <c r="T108" s="249"/>
      <c r="U108" s="249"/>
      <c r="V108" s="249"/>
      <c r="W108" s="249"/>
      <c r="X108" s="249"/>
      <c r="Y108" s="249"/>
      <c r="Z108" s="270"/>
      <c r="AA108" s="270"/>
      <c r="AB108" s="270"/>
      <c r="AC108" s="252"/>
      <c r="AD108" s="253"/>
      <c r="AE108" s="252"/>
      <c r="AF108" s="252"/>
      <c r="AG108" s="252"/>
    </row>
    <row r="109" spans="2:33" s="250" customFormat="1" x14ac:dyDescent="0.25">
      <c r="B109" s="270"/>
      <c r="C109" s="270"/>
      <c r="D109" s="271"/>
      <c r="E109" s="270"/>
      <c r="F109" s="270"/>
      <c r="G109" s="270"/>
      <c r="H109" s="270"/>
      <c r="I109" s="270"/>
      <c r="J109" s="270"/>
      <c r="K109" s="272"/>
      <c r="L109" s="270"/>
      <c r="M109" s="270"/>
      <c r="N109" s="270"/>
      <c r="O109" s="270"/>
      <c r="P109" s="270"/>
      <c r="Q109" s="270"/>
      <c r="R109" s="270"/>
      <c r="T109" s="249"/>
      <c r="U109" s="249"/>
      <c r="V109" s="249"/>
      <c r="W109" s="249"/>
      <c r="X109" s="249"/>
      <c r="Y109" s="249"/>
      <c r="Z109" s="270"/>
      <c r="AA109" s="270"/>
      <c r="AB109" s="270"/>
      <c r="AC109" s="252"/>
      <c r="AD109" s="253"/>
      <c r="AE109" s="252"/>
      <c r="AF109" s="252"/>
      <c r="AG109" s="252"/>
    </row>
    <row r="110" spans="2:33" s="250" customFormat="1" x14ac:dyDescent="0.25">
      <c r="B110" s="270"/>
      <c r="C110" s="270"/>
      <c r="D110" s="271"/>
      <c r="E110" s="270"/>
      <c r="F110" s="270"/>
      <c r="G110" s="270"/>
      <c r="H110" s="270"/>
      <c r="I110" s="270"/>
      <c r="J110" s="270"/>
      <c r="K110" s="272"/>
      <c r="L110" s="270"/>
      <c r="M110" s="270"/>
      <c r="N110" s="270"/>
      <c r="O110" s="270"/>
      <c r="P110" s="270"/>
      <c r="Q110" s="270"/>
      <c r="R110" s="270"/>
      <c r="T110" s="249"/>
      <c r="U110" s="249"/>
      <c r="V110" s="249"/>
      <c r="W110" s="249"/>
      <c r="X110" s="249"/>
      <c r="Y110" s="249"/>
      <c r="Z110" s="270"/>
      <c r="AA110" s="270"/>
      <c r="AB110" s="270"/>
      <c r="AC110" s="252"/>
      <c r="AD110" s="253"/>
      <c r="AE110" s="252"/>
      <c r="AF110" s="252"/>
      <c r="AG110" s="252"/>
    </row>
    <row r="111" spans="2:33" s="250" customFormat="1" x14ac:dyDescent="0.25">
      <c r="B111" s="270"/>
      <c r="C111" s="270"/>
      <c r="D111" s="271"/>
      <c r="E111" s="270"/>
      <c r="F111" s="270"/>
      <c r="G111" s="270"/>
      <c r="H111" s="270"/>
      <c r="I111" s="270"/>
      <c r="J111" s="270"/>
      <c r="K111" s="272"/>
      <c r="L111" s="270"/>
      <c r="M111" s="270"/>
      <c r="N111" s="270"/>
      <c r="O111" s="270"/>
      <c r="P111" s="270"/>
      <c r="Q111" s="270"/>
      <c r="R111" s="270"/>
      <c r="T111" s="249"/>
      <c r="U111" s="249"/>
      <c r="V111" s="249"/>
      <c r="W111" s="249"/>
      <c r="X111" s="249"/>
      <c r="Y111" s="249"/>
      <c r="Z111" s="270"/>
      <c r="AA111" s="270"/>
      <c r="AB111" s="270"/>
      <c r="AC111" s="252"/>
      <c r="AD111" s="253"/>
      <c r="AE111" s="252"/>
      <c r="AF111" s="252"/>
      <c r="AG111" s="252"/>
    </row>
    <row r="112" spans="2:33" s="250" customFormat="1" x14ac:dyDescent="0.25">
      <c r="B112" s="270"/>
      <c r="C112" s="270"/>
      <c r="D112" s="271"/>
      <c r="E112" s="270"/>
      <c r="F112" s="270"/>
      <c r="G112" s="270"/>
      <c r="H112" s="270"/>
      <c r="I112" s="270"/>
      <c r="J112" s="270"/>
      <c r="K112" s="272"/>
      <c r="L112" s="270"/>
      <c r="M112" s="270"/>
      <c r="N112" s="270"/>
      <c r="O112" s="270"/>
      <c r="P112" s="270"/>
      <c r="Q112" s="270"/>
      <c r="R112" s="270"/>
      <c r="T112" s="249"/>
      <c r="U112" s="249"/>
      <c r="V112" s="249"/>
      <c r="W112" s="249"/>
      <c r="X112" s="249"/>
      <c r="Y112" s="249"/>
      <c r="Z112" s="270"/>
      <c r="AA112" s="270"/>
      <c r="AB112" s="270"/>
      <c r="AC112" s="252"/>
      <c r="AD112" s="253"/>
      <c r="AE112" s="252"/>
      <c r="AF112" s="252"/>
      <c r="AG112" s="252"/>
    </row>
    <row r="113" spans="2:33" s="250" customFormat="1" x14ac:dyDescent="0.25">
      <c r="B113" s="270"/>
      <c r="C113" s="270"/>
      <c r="D113" s="271"/>
      <c r="E113" s="270"/>
      <c r="F113" s="270"/>
      <c r="G113" s="270"/>
      <c r="H113" s="270"/>
      <c r="I113" s="270"/>
      <c r="J113" s="270"/>
      <c r="K113" s="272"/>
      <c r="L113" s="270"/>
      <c r="M113" s="270"/>
      <c r="N113" s="270"/>
      <c r="O113" s="270"/>
      <c r="P113" s="270"/>
      <c r="Q113" s="270"/>
      <c r="R113" s="270"/>
      <c r="T113" s="249"/>
      <c r="U113" s="249"/>
      <c r="V113" s="249"/>
      <c r="W113" s="249"/>
      <c r="X113" s="249"/>
      <c r="Y113" s="249"/>
      <c r="Z113" s="270"/>
      <c r="AA113" s="270"/>
      <c r="AB113" s="270"/>
      <c r="AC113" s="252"/>
      <c r="AD113" s="253"/>
      <c r="AE113" s="252"/>
      <c r="AF113" s="252"/>
      <c r="AG113" s="252"/>
    </row>
    <row r="114" spans="2:33" s="250" customFormat="1" x14ac:dyDescent="0.25">
      <c r="B114" s="270"/>
      <c r="C114" s="270"/>
      <c r="D114" s="271"/>
      <c r="E114" s="270"/>
      <c r="F114" s="270"/>
      <c r="G114" s="270"/>
      <c r="H114" s="270"/>
      <c r="I114" s="270"/>
      <c r="J114" s="270"/>
      <c r="K114" s="272"/>
      <c r="L114" s="270"/>
      <c r="M114" s="270"/>
      <c r="N114" s="270"/>
      <c r="O114" s="270"/>
      <c r="P114" s="270"/>
      <c r="Q114" s="270"/>
      <c r="R114" s="270"/>
      <c r="T114" s="249"/>
      <c r="U114" s="249"/>
      <c r="V114" s="249"/>
      <c r="W114" s="249"/>
      <c r="X114" s="249"/>
      <c r="Y114" s="249"/>
      <c r="Z114" s="270"/>
      <c r="AA114" s="270"/>
      <c r="AB114" s="270"/>
      <c r="AC114" s="252"/>
      <c r="AD114" s="253"/>
      <c r="AE114" s="252"/>
      <c r="AF114" s="252"/>
      <c r="AG114" s="252"/>
    </row>
    <row r="115" spans="2:33" s="250" customFormat="1" x14ac:dyDescent="0.25">
      <c r="B115" s="270"/>
      <c r="C115" s="270"/>
      <c r="D115" s="271"/>
      <c r="E115" s="270"/>
      <c r="F115" s="270"/>
      <c r="G115" s="270"/>
      <c r="H115" s="270"/>
      <c r="I115" s="270"/>
      <c r="J115" s="270"/>
      <c r="K115" s="272"/>
      <c r="L115" s="270"/>
      <c r="M115" s="270"/>
      <c r="N115" s="270"/>
      <c r="O115" s="270"/>
      <c r="P115" s="270"/>
      <c r="Q115" s="270"/>
      <c r="R115" s="270"/>
      <c r="T115" s="249"/>
      <c r="U115" s="249"/>
      <c r="V115" s="249"/>
      <c r="W115" s="249"/>
      <c r="X115" s="249"/>
      <c r="Y115" s="249"/>
      <c r="Z115" s="270"/>
      <c r="AA115" s="270"/>
      <c r="AB115" s="270"/>
      <c r="AC115" s="252"/>
      <c r="AD115" s="253"/>
      <c r="AE115" s="252"/>
      <c r="AF115" s="252"/>
      <c r="AG115" s="252"/>
    </row>
    <row r="116" spans="2:33" s="250" customFormat="1" x14ac:dyDescent="0.25">
      <c r="B116" s="270"/>
      <c r="C116" s="270"/>
      <c r="D116" s="271"/>
      <c r="E116" s="270"/>
      <c r="F116" s="270"/>
      <c r="G116" s="270"/>
      <c r="H116" s="270"/>
      <c r="I116" s="270"/>
      <c r="J116" s="270"/>
      <c r="K116" s="272"/>
      <c r="L116" s="270"/>
      <c r="M116" s="270"/>
      <c r="N116" s="270"/>
      <c r="O116" s="270"/>
      <c r="P116" s="270"/>
      <c r="Q116" s="270"/>
      <c r="R116" s="270"/>
      <c r="T116" s="249"/>
      <c r="U116" s="249"/>
      <c r="V116" s="249"/>
      <c r="W116" s="249"/>
      <c r="X116" s="249"/>
      <c r="Y116" s="249"/>
      <c r="Z116" s="270"/>
      <c r="AA116" s="270"/>
      <c r="AB116" s="270"/>
      <c r="AC116" s="252"/>
      <c r="AD116" s="253"/>
      <c r="AE116" s="252"/>
      <c r="AF116" s="252"/>
      <c r="AG116" s="252"/>
    </row>
    <row r="117" spans="2:33" s="250" customFormat="1" x14ac:dyDescent="0.25">
      <c r="B117" s="270"/>
      <c r="C117" s="270"/>
      <c r="D117" s="271"/>
      <c r="E117" s="270"/>
      <c r="F117" s="270"/>
      <c r="G117" s="270"/>
      <c r="H117" s="270"/>
      <c r="I117" s="270"/>
      <c r="J117" s="270"/>
      <c r="K117" s="272"/>
      <c r="L117" s="270"/>
      <c r="M117" s="270"/>
      <c r="N117" s="270"/>
      <c r="O117" s="270"/>
      <c r="P117" s="270"/>
      <c r="Q117" s="270"/>
      <c r="R117" s="270"/>
      <c r="T117" s="249"/>
      <c r="U117" s="249"/>
      <c r="V117" s="249"/>
      <c r="W117" s="249"/>
      <c r="X117" s="249"/>
      <c r="Y117" s="249"/>
      <c r="Z117" s="270"/>
      <c r="AA117" s="270"/>
      <c r="AB117" s="270"/>
      <c r="AC117" s="252"/>
      <c r="AD117" s="253"/>
      <c r="AE117" s="252"/>
      <c r="AF117" s="252"/>
      <c r="AG117" s="252"/>
    </row>
    <row r="118" spans="2:33" s="250" customFormat="1" x14ac:dyDescent="0.25">
      <c r="B118" s="270"/>
      <c r="C118" s="270"/>
      <c r="D118" s="271"/>
      <c r="E118" s="270"/>
      <c r="F118" s="270"/>
      <c r="G118" s="270"/>
      <c r="H118" s="270"/>
      <c r="I118" s="270"/>
      <c r="J118" s="270"/>
      <c r="K118" s="272"/>
      <c r="L118" s="270"/>
      <c r="M118" s="270"/>
      <c r="N118" s="270"/>
      <c r="O118" s="270"/>
      <c r="P118" s="270"/>
      <c r="Q118" s="270"/>
      <c r="R118" s="270"/>
      <c r="T118" s="249"/>
      <c r="U118" s="249"/>
      <c r="V118" s="249"/>
      <c r="W118" s="249"/>
      <c r="X118" s="249"/>
      <c r="Y118" s="249"/>
      <c r="Z118" s="270"/>
      <c r="AA118" s="270"/>
      <c r="AB118" s="270"/>
      <c r="AC118" s="252"/>
      <c r="AD118" s="253"/>
      <c r="AE118" s="252"/>
      <c r="AF118" s="252"/>
      <c r="AG118" s="252"/>
    </row>
    <row r="119" spans="2:33" s="250" customFormat="1" x14ac:dyDescent="0.25">
      <c r="B119" s="270"/>
      <c r="C119" s="270"/>
      <c r="D119" s="271"/>
      <c r="E119" s="270"/>
      <c r="F119" s="270"/>
      <c r="G119" s="270"/>
      <c r="H119" s="270"/>
      <c r="I119" s="270"/>
      <c r="J119" s="270"/>
      <c r="K119" s="272"/>
      <c r="L119" s="270"/>
      <c r="M119" s="270"/>
      <c r="N119" s="270"/>
      <c r="O119" s="270"/>
      <c r="P119" s="270"/>
      <c r="Q119" s="270"/>
      <c r="R119" s="270"/>
      <c r="T119" s="249"/>
      <c r="U119" s="249"/>
      <c r="V119" s="249"/>
      <c r="W119" s="249"/>
      <c r="X119" s="249"/>
      <c r="Y119" s="249"/>
      <c r="Z119" s="270"/>
      <c r="AA119" s="270"/>
      <c r="AB119" s="270"/>
      <c r="AC119" s="252"/>
      <c r="AD119" s="253"/>
      <c r="AE119" s="252"/>
      <c r="AF119" s="252"/>
      <c r="AG119" s="252"/>
    </row>
    <row r="120" spans="2:33" s="250" customFormat="1" x14ac:dyDescent="0.25">
      <c r="B120" s="270"/>
      <c r="C120" s="270"/>
      <c r="D120" s="271"/>
      <c r="E120" s="270"/>
      <c r="F120" s="270"/>
      <c r="G120" s="270"/>
      <c r="H120" s="270"/>
      <c r="I120" s="270"/>
      <c r="J120" s="270"/>
      <c r="K120" s="272"/>
      <c r="L120" s="270"/>
      <c r="M120" s="270"/>
      <c r="N120" s="270"/>
      <c r="O120" s="270"/>
      <c r="P120" s="270"/>
      <c r="Q120" s="270"/>
      <c r="R120" s="270"/>
      <c r="T120" s="249"/>
      <c r="U120" s="249"/>
      <c r="V120" s="249"/>
      <c r="W120" s="249"/>
      <c r="X120" s="249"/>
      <c r="Y120" s="249"/>
      <c r="Z120" s="270"/>
      <c r="AA120" s="270"/>
      <c r="AB120" s="270"/>
      <c r="AC120" s="252"/>
      <c r="AD120" s="253"/>
      <c r="AE120" s="252"/>
      <c r="AF120" s="252"/>
      <c r="AG120" s="252"/>
    </row>
    <row r="121" spans="2:33" s="250" customFormat="1" x14ac:dyDescent="0.25">
      <c r="B121" s="270"/>
      <c r="C121" s="270"/>
      <c r="D121" s="271"/>
      <c r="E121" s="270"/>
      <c r="F121" s="270"/>
      <c r="G121" s="270"/>
      <c r="H121" s="270"/>
      <c r="I121" s="270"/>
      <c r="J121" s="270"/>
      <c r="K121" s="272"/>
      <c r="L121" s="270"/>
      <c r="M121" s="270"/>
      <c r="N121" s="270"/>
      <c r="O121" s="270"/>
      <c r="P121" s="270"/>
      <c r="Q121" s="270"/>
      <c r="R121" s="270"/>
      <c r="T121" s="249"/>
      <c r="U121" s="249"/>
      <c r="V121" s="249"/>
      <c r="W121" s="249"/>
      <c r="X121" s="249"/>
      <c r="Y121" s="249"/>
      <c r="Z121" s="270"/>
      <c r="AA121" s="270"/>
      <c r="AB121" s="270"/>
      <c r="AC121" s="252"/>
      <c r="AD121" s="253"/>
      <c r="AE121" s="252"/>
      <c r="AF121" s="252"/>
      <c r="AG121" s="252"/>
    </row>
    <row r="122" spans="2:33" s="250" customFormat="1" x14ac:dyDescent="0.25">
      <c r="B122" s="270"/>
      <c r="C122" s="270"/>
      <c r="D122" s="271"/>
      <c r="E122" s="270"/>
      <c r="F122" s="270"/>
      <c r="G122" s="270"/>
      <c r="H122" s="270"/>
      <c r="I122" s="270"/>
      <c r="J122" s="270"/>
      <c r="K122" s="272"/>
      <c r="L122" s="270"/>
      <c r="M122" s="270"/>
      <c r="N122" s="270"/>
      <c r="O122" s="270"/>
      <c r="P122" s="270"/>
      <c r="Q122" s="270"/>
      <c r="R122" s="270"/>
      <c r="T122" s="249"/>
      <c r="U122" s="249"/>
      <c r="V122" s="249"/>
      <c r="W122" s="249"/>
      <c r="X122" s="249"/>
      <c r="Y122" s="249"/>
      <c r="Z122" s="270"/>
      <c r="AA122" s="270"/>
      <c r="AB122" s="270"/>
      <c r="AC122" s="252"/>
      <c r="AD122" s="253"/>
      <c r="AE122" s="252"/>
      <c r="AF122" s="252"/>
      <c r="AG122" s="252"/>
    </row>
    <row r="123" spans="2:33" s="250" customFormat="1" x14ac:dyDescent="0.25">
      <c r="B123" s="270"/>
      <c r="C123" s="270"/>
      <c r="D123" s="271"/>
      <c r="E123" s="270"/>
      <c r="F123" s="270"/>
      <c r="G123" s="270"/>
      <c r="H123" s="270"/>
      <c r="I123" s="270"/>
      <c r="J123" s="270"/>
      <c r="K123" s="272"/>
      <c r="L123" s="270"/>
      <c r="M123" s="270"/>
      <c r="N123" s="270"/>
      <c r="O123" s="270"/>
      <c r="P123" s="270"/>
      <c r="Q123" s="270"/>
      <c r="R123" s="270"/>
      <c r="T123" s="249"/>
      <c r="U123" s="249"/>
      <c r="V123" s="249"/>
      <c r="W123" s="249"/>
      <c r="X123" s="249"/>
      <c r="Y123" s="249"/>
      <c r="Z123" s="270"/>
      <c r="AA123" s="270"/>
      <c r="AB123" s="270"/>
      <c r="AC123" s="252"/>
      <c r="AD123" s="253"/>
      <c r="AE123" s="252"/>
      <c r="AF123" s="252"/>
      <c r="AG123" s="252"/>
    </row>
    <row r="124" spans="2:33" s="250" customFormat="1" x14ac:dyDescent="0.25">
      <c r="B124" s="270"/>
      <c r="C124" s="270"/>
      <c r="D124" s="271"/>
      <c r="E124" s="270"/>
      <c r="F124" s="270"/>
      <c r="G124" s="270"/>
      <c r="H124" s="270"/>
      <c r="I124" s="270"/>
      <c r="J124" s="270"/>
      <c r="K124" s="272"/>
      <c r="L124" s="270"/>
      <c r="M124" s="270"/>
      <c r="N124" s="270"/>
      <c r="O124" s="270"/>
      <c r="P124" s="270"/>
      <c r="Q124" s="270"/>
      <c r="R124" s="270"/>
      <c r="T124" s="249"/>
      <c r="U124" s="249"/>
      <c r="V124" s="249"/>
      <c r="W124" s="249"/>
      <c r="X124" s="249"/>
      <c r="Y124" s="249"/>
      <c r="Z124" s="270"/>
      <c r="AA124" s="270"/>
      <c r="AB124" s="270"/>
      <c r="AC124" s="252"/>
      <c r="AD124" s="253"/>
      <c r="AE124" s="252"/>
      <c r="AF124" s="252"/>
      <c r="AG124" s="252"/>
    </row>
    <row r="125" spans="2:33" s="250" customFormat="1" x14ac:dyDescent="0.25">
      <c r="B125" s="270"/>
      <c r="C125" s="270"/>
      <c r="D125" s="271"/>
      <c r="E125" s="270"/>
      <c r="F125" s="270"/>
      <c r="G125" s="270"/>
      <c r="H125" s="270"/>
      <c r="I125" s="270"/>
      <c r="J125" s="270"/>
      <c r="K125" s="272"/>
      <c r="L125" s="270"/>
      <c r="M125" s="270"/>
      <c r="N125" s="270"/>
      <c r="O125" s="270"/>
      <c r="P125" s="270"/>
      <c r="Q125" s="270"/>
      <c r="R125" s="270"/>
      <c r="T125" s="249"/>
      <c r="U125" s="249"/>
      <c r="V125" s="249"/>
      <c r="W125" s="249"/>
      <c r="X125" s="249"/>
      <c r="Y125" s="249"/>
      <c r="Z125" s="270"/>
      <c r="AA125" s="270"/>
      <c r="AB125" s="270"/>
      <c r="AC125" s="252"/>
      <c r="AD125" s="253"/>
      <c r="AE125" s="252"/>
      <c r="AF125" s="252"/>
      <c r="AG125" s="252"/>
    </row>
    <row r="126" spans="2:33" s="250" customFormat="1" x14ac:dyDescent="0.25">
      <c r="B126" s="270"/>
      <c r="C126" s="270"/>
      <c r="D126" s="271"/>
      <c r="E126" s="270"/>
      <c r="F126" s="270"/>
      <c r="G126" s="270"/>
      <c r="H126" s="270"/>
      <c r="I126" s="270"/>
      <c r="J126" s="270"/>
      <c r="K126" s="272"/>
      <c r="L126" s="270"/>
      <c r="M126" s="270"/>
      <c r="N126" s="270"/>
      <c r="O126" s="270"/>
      <c r="P126" s="270"/>
      <c r="Q126" s="270"/>
      <c r="R126" s="270"/>
      <c r="T126" s="249"/>
      <c r="U126" s="249"/>
      <c r="V126" s="249"/>
      <c r="W126" s="249"/>
      <c r="X126" s="249"/>
      <c r="Y126" s="249"/>
      <c r="Z126" s="270"/>
      <c r="AA126" s="270"/>
      <c r="AB126" s="270"/>
      <c r="AC126" s="252"/>
      <c r="AD126" s="253"/>
      <c r="AE126" s="252"/>
      <c r="AF126" s="252"/>
      <c r="AG126" s="252"/>
    </row>
    <row r="127" spans="2:33" s="250" customFormat="1" x14ac:dyDescent="0.25">
      <c r="B127" s="270"/>
      <c r="C127" s="270"/>
      <c r="D127" s="271"/>
      <c r="E127" s="270"/>
      <c r="F127" s="270"/>
      <c r="G127" s="270"/>
      <c r="H127" s="270"/>
      <c r="I127" s="270"/>
      <c r="J127" s="270"/>
      <c r="K127" s="272"/>
      <c r="L127" s="270"/>
      <c r="M127" s="270"/>
      <c r="N127" s="270"/>
      <c r="O127" s="270"/>
      <c r="P127" s="270"/>
      <c r="Q127" s="270"/>
      <c r="R127" s="270"/>
      <c r="T127" s="249"/>
      <c r="U127" s="249"/>
      <c r="V127" s="249"/>
      <c r="W127" s="249"/>
      <c r="X127" s="249"/>
      <c r="Y127" s="249"/>
      <c r="Z127" s="270"/>
      <c r="AA127" s="270"/>
      <c r="AB127" s="270"/>
      <c r="AC127" s="252"/>
      <c r="AD127" s="253"/>
      <c r="AE127" s="252"/>
      <c r="AF127" s="252"/>
      <c r="AG127" s="252"/>
    </row>
    <row r="128" spans="2:33" s="250" customFormat="1" x14ac:dyDescent="0.25">
      <c r="B128" s="270"/>
      <c r="C128" s="270"/>
      <c r="D128" s="271"/>
      <c r="E128" s="270"/>
      <c r="F128" s="270"/>
      <c r="G128" s="270"/>
      <c r="H128" s="270"/>
      <c r="I128" s="270"/>
      <c r="J128" s="270"/>
      <c r="K128" s="272"/>
      <c r="L128" s="270"/>
      <c r="M128" s="270"/>
      <c r="N128" s="270"/>
      <c r="O128" s="270"/>
      <c r="P128" s="270"/>
      <c r="Q128" s="270"/>
      <c r="R128" s="270"/>
      <c r="T128" s="249"/>
      <c r="U128" s="249"/>
      <c r="V128" s="249"/>
      <c r="W128" s="249"/>
      <c r="X128" s="249"/>
      <c r="Y128" s="249"/>
      <c r="Z128" s="270"/>
      <c r="AA128" s="270"/>
      <c r="AB128" s="270"/>
      <c r="AC128" s="252"/>
      <c r="AD128" s="253"/>
      <c r="AE128" s="252"/>
      <c r="AF128" s="252"/>
      <c r="AG128" s="252"/>
    </row>
    <row r="129" spans="2:33" s="250" customFormat="1" x14ac:dyDescent="0.25">
      <c r="B129" s="270"/>
      <c r="C129" s="270"/>
      <c r="D129" s="271"/>
      <c r="E129" s="270"/>
      <c r="F129" s="270"/>
      <c r="G129" s="270"/>
      <c r="H129" s="270"/>
      <c r="I129" s="270"/>
      <c r="J129" s="270"/>
      <c r="K129" s="272"/>
      <c r="L129" s="270"/>
      <c r="M129" s="270"/>
      <c r="N129" s="270"/>
      <c r="O129" s="270"/>
      <c r="P129" s="270"/>
      <c r="Q129" s="270"/>
      <c r="R129" s="270"/>
      <c r="T129" s="249"/>
      <c r="U129" s="249"/>
      <c r="V129" s="249"/>
      <c r="W129" s="249"/>
      <c r="X129" s="249"/>
      <c r="Y129" s="249"/>
      <c r="Z129" s="270"/>
      <c r="AA129" s="270"/>
      <c r="AB129" s="270"/>
      <c r="AC129" s="252"/>
      <c r="AD129" s="253"/>
      <c r="AE129" s="252"/>
      <c r="AF129" s="252"/>
      <c r="AG129" s="252"/>
    </row>
    <row r="130" spans="2:33" s="250" customFormat="1" x14ac:dyDescent="0.25">
      <c r="B130" s="270"/>
      <c r="C130" s="270"/>
      <c r="D130" s="271"/>
      <c r="E130" s="270"/>
      <c r="F130" s="270"/>
      <c r="G130" s="270"/>
      <c r="H130" s="270"/>
      <c r="I130" s="270"/>
      <c r="J130" s="270"/>
      <c r="K130" s="272"/>
      <c r="L130" s="270"/>
      <c r="M130" s="270"/>
      <c r="N130" s="270"/>
      <c r="O130" s="270"/>
      <c r="P130" s="270"/>
      <c r="Q130" s="270"/>
      <c r="R130" s="270"/>
      <c r="T130" s="249"/>
      <c r="U130" s="249"/>
      <c r="V130" s="249"/>
      <c r="W130" s="249"/>
      <c r="X130" s="249"/>
      <c r="Y130" s="249"/>
      <c r="Z130" s="270"/>
      <c r="AA130" s="270"/>
      <c r="AB130" s="270"/>
      <c r="AC130" s="252"/>
      <c r="AD130" s="253"/>
      <c r="AE130" s="252"/>
      <c r="AF130" s="252"/>
      <c r="AG130" s="252"/>
    </row>
    <row r="131" spans="2:33" s="250" customFormat="1" x14ac:dyDescent="0.25">
      <c r="B131" s="270"/>
      <c r="C131" s="270"/>
      <c r="D131" s="271"/>
      <c r="E131" s="270"/>
      <c r="F131" s="270"/>
      <c r="G131" s="270"/>
      <c r="H131" s="270"/>
      <c r="I131" s="270"/>
      <c r="J131" s="270"/>
      <c r="K131" s="272"/>
      <c r="L131" s="270"/>
      <c r="M131" s="270"/>
      <c r="N131" s="270"/>
      <c r="O131" s="270"/>
      <c r="P131" s="270"/>
      <c r="Q131" s="270"/>
      <c r="R131" s="270"/>
      <c r="T131" s="249"/>
      <c r="U131" s="249"/>
      <c r="V131" s="249"/>
      <c r="W131" s="249"/>
      <c r="X131" s="249"/>
      <c r="Y131" s="249"/>
      <c r="Z131" s="270"/>
      <c r="AA131" s="270"/>
      <c r="AB131" s="270"/>
      <c r="AC131" s="252"/>
      <c r="AD131" s="253"/>
      <c r="AE131" s="252"/>
      <c r="AF131" s="252"/>
      <c r="AG131" s="252"/>
    </row>
    <row r="132" spans="2:33" s="250" customFormat="1" x14ac:dyDescent="0.25">
      <c r="B132" s="270"/>
      <c r="C132" s="270"/>
      <c r="D132" s="271"/>
      <c r="E132" s="270"/>
      <c r="F132" s="270"/>
      <c r="G132" s="270"/>
      <c r="H132" s="270"/>
      <c r="I132" s="270"/>
      <c r="J132" s="270"/>
      <c r="K132" s="272"/>
      <c r="L132" s="270"/>
      <c r="M132" s="270"/>
      <c r="N132" s="270"/>
      <c r="O132" s="270"/>
      <c r="P132" s="270"/>
      <c r="Q132" s="270"/>
      <c r="R132" s="270"/>
      <c r="T132" s="249"/>
      <c r="U132" s="249"/>
      <c r="V132" s="249"/>
      <c r="W132" s="249"/>
      <c r="X132" s="249"/>
      <c r="Y132" s="249"/>
      <c r="Z132" s="270"/>
      <c r="AA132" s="270"/>
      <c r="AB132" s="270"/>
      <c r="AC132" s="252"/>
      <c r="AD132" s="253"/>
      <c r="AE132" s="252"/>
      <c r="AF132" s="252"/>
      <c r="AG132" s="252"/>
    </row>
    <row r="133" spans="2:33" s="250" customFormat="1" x14ac:dyDescent="0.25">
      <c r="B133" s="270"/>
      <c r="C133" s="270"/>
      <c r="D133" s="271"/>
      <c r="E133" s="270"/>
      <c r="F133" s="270"/>
      <c r="G133" s="270"/>
      <c r="H133" s="270"/>
      <c r="I133" s="270"/>
      <c r="J133" s="270"/>
      <c r="K133" s="272"/>
      <c r="L133" s="270"/>
      <c r="M133" s="270"/>
      <c r="N133" s="270"/>
      <c r="O133" s="270"/>
      <c r="P133" s="270"/>
      <c r="Q133" s="270"/>
      <c r="R133" s="270"/>
      <c r="T133" s="249"/>
      <c r="U133" s="249"/>
      <c r="V133" s="249"/>
      <c r="W133" s="249"/>
      <c r="X133" s="249"/>
      <c r="Y133" s="249"/>
      <c r="Z133" s="270"/>
      <c r="AA133" s="270"/>
      <c r="AB133" s="270"/>
      <c r="AC133" s="252"/>
      <c r="AD133" s="253"/>
      <c r="AE133" s="252"/>
      <c r="AF133" s="252"/>
      <c r="AG133" s="252"/>
    </row>
    <row r="134" spans="2:33" s="250" customFormat="1" x14ac:dyDescent="0.25">
      <c r="B134" s="270"/>
      <c r="C134" s="270"/>
      <c r="D134" s="271"/>
      <c r="E134" s="270"/>
      <c r="F134" s="270"/>
      <c r="G134" s="270"/>
      <c r="H134" s="270"/>
      <c r="I134" s="270"/>
      <c r="J134" s="270"/>
      <c r="K134" s="272"/>
      <c r="L134" s="270"/>
      <c r="M134" s="270"/>
      <c r="N134" s="270"/>
      <c r="O134" s="270"/>
      <c r="P134" s="270"/>
      <c r="Q134" s="270"/>
      <c r="R134" s="270"/>
      <c r="T134" s="249"/>
      <c r="U134" s="249"/>
      <c r="V134" s="249"/>
      <c r="W134" s="249"/>
      <c r="X134" s="249"/>
      <c r="Y134" s="249"/>
      <c r="Z134" s="270"/>
      <c r="AA134" s="270"/>
      <c r="AB134" s="270"/>
      <c r="AC134" s="252"/>
      <c r="AD134" s="253"/>
      <c r="AE134" s="252"/>
      <c r="AF134" s="252"/>
      <c r="AG134" s="252"/>
    </row>
    <row r="135" spans="2:33" s="250" customFormat="1" x14ac:dyDescent="0.25">
      <c r="B135" s="270"/>
      <c r="C135" s="270"/>
      <c r="D135" s="271"/>
      <c r="E135" s="270"/>
      <c r="F135" s="270"/>
      <c r="G135" s="270"/>
      <c r="H135" s="270"/>
      <c r="I135" s="270"/>
      <c r="J135" s="270"/>
      <c r="K135" s="272"/>
      <c r="L135" s="270"/>
      <c r="M135" s="270"/>
      <c r="N135" s="270"/>
      <c r="O135" s="270"/>
      <c r="P135" s="270"/>
      <c r="Q135" s="270"/>
      <c r="R135" s="270"/>
      <c r="T135" s="249"/>
      <c r="U135" s="249"/>
      <c r="V135" s="249"/>
      <c r="W135" s="249"/>
      <c r="X135" s="249"/>
      <c r="Y135" s="249"/>
      <c r="Z135" s="270"/>
      <c r="AA135" s="270"/>
      <c r="AB135" s="270"/>
      <c r="AC135" s="252"/>
      <c r="AD135" s="253"/>
      <c r="AE135" s="252"/>
      <c r="AF135" s="252"/>
      <c r="AG135" s="252"/>
    </row>
    <row r="136" spans="2:33" s="250" customFormat="1" x14ac:dyDescent="0.25">
      <c r="B136" s="270"/>
      <c r="C136" s="270"/>
      <c r="D136" s="271"/>
      <c r="E136" s="270"/>
      <c r="F136" s="270"/>
      <c r="G136" s="270"/>
      <c r="H136" s="270"/>
      <c r="I136" s="270"/>
      <c r="J136" s="270"/>
      <c r="K136" s="272"/>
      <c r="L136" s="270"/>
      <c r="M136" s="270"/>
      <c r="N136" s="270"/>
      <c r="O136" s="270"/>
      <c r="P136" s="270"/>
      <c r="Q136" s="270"/>
      <c r="R136" s="270"/>
      <c r="T136" s="249"/>
      <c r="U136" s="249"/>
      <c r="V136" s="249"/>
      <c r="W136" s="249"/>
      <c r="X136" s="249"/>
      <c r="Y136" s="249"/>
      <c r="Z136" s="270"/>
      <c r="AA136" s="270"/>
      <c r="AB136" s="270"/>
      <c r="AC136" s="252"/>
      <c r="AD136" s="253"/>
      <c r="AE136" s="252"/>
      <c r="AF136" s="252"/>
      <c r="AG136" s="252"/>
    </row>
    <row r="137" spans="2:33" s="250" customFormat="1" x14ac:dyDescent="0.25">
      <c r="B137" s="270"/>
      <c r="C137" s="270"/>
      <c r="D137" s="271"/>
      <c r="E137" s="270"/>
      <c r="F137" s="270"/>
      <c r="G137" s="270"/>
      <c r="H137" s="270"/>
      <c r="I137" s="270"/>
      <c r="J137" s="270"/>
      <c r="K137" s="272"/>
      <c r="L137" s="270"/>
      <c r="M137" s="270"/>
      <c r="N137" s="270"/>
      <c r="O137" s="270"/>
      <c r="P137" s="270"/>
      <c r="Q137" s="270"/>
      <c r="R137" s="270"/>
      <c r="T137" s="249"/>
      <c r="U137" s="249"/>
      <c r="V137" s="249"/>
      <c r="W137" s="249"/>
      <c r="X137" s="249"/>
      <c r="Y137" s="249"/>
      <c r="Z137" s="270"/>
      <c r="AA137" s="270"/>
      <c r="AB137" s="270"/>
      <c r="AC137" s="252"/>
      <c r="AD137" s="253"/>
      <c r="AE137" s="252"/>
      <c r="AF137" s="252"/>
      <c r="AG137" s="252"/>
    </row>
    <row r="138" spans="2:33" s="250" customFormat="1" x14ac:dyDescent="0.25">
      <c r="B138" s="270"/>
      <c r="C138" s="270"/>
      <c r="D138" s="271"/>
      <c r="E138" s="270"/>
      <c r="F138" s="270"/>
      <c r="G138" s="270"/>
      <c r="H138" s="270"/>
      <c r="I138" s="270"/>
      <c r="J138" s="270"/>
      <c r="K138" s="272"/>
      <c r="L138" s="270"/>
      <c r="M138" s="270"/>
      <c r="N138" s="270"/>
      <c r="O138" s="270"/>
      <c r="P138" s="270"/>
      <c r="Q138" s="270"/>
      <c r="R138" s="270"/>
      <c r="T138" s="249"/>
      <c r="U138" s="249"/>
      <c r="V138" s="249"/>
      <c r="W138" s="249"/>
      <c r="X138" s="249"/>
      <c r="Y138" s="249"/>
      <c r="Z138" s="270"/>
      <c r="AA138" s="270"/>
      <c r="AB138" s="270"/>
      <c r="AC138" s="252"/>
      <c r="AD138" s="253"/>
      <c r="AE138" s="252"/>
      <c r="AF138" s="252"/>
      <c r="AG138" s="252"/>
    </row>
    <row r="139" spans="2:33" s="250" customFormat="1" x14ac:dyDescent="0.25">
      <c r="B139" s="270"/>
      <c r="C139" s="270"/>
      <c r="D139" s="271"/>
      <c r="E139" s="270"/>
      <c r="F139" s="270"/>
      <c r="G139" s="270"/>
      <c r="H139" s="270"/>
      <c r="I139" s="270"/>
      <c r="J139" s="270"/>
      <c r="K139" s="272"/>
      <c r="L139" s="270"/>
      <c r="M139" s="270"/>
      <c r="N139" s="270"/>
      <c r="O139" s="270"/>
      <c r="P139" s="270"/>
      <c r="Q139" s="270"/>
      <c r="R139" s="270"/>
      <c r="T139" s="249"/>
      <c r="U139" s="249"/>
      <c r="V139" s="249"/>
      <c r="W139" s="249"/>
      <c r="X139" s="249"/>
      <c r="Y139" s="249"/>
      <c r="Z139" s="270"/>
      <c r="AA139" s="270"/>
      <c r="AB139" s="270"/>
      <c r="AC139" s="252"/>
      <c r="AD139" s="253"/>
      <c r="AE139" s="252"/>
      <c r="AF139" s="252"/>
      <c r="AG139" s="252"/>
    </row>
    <row r="140" spans="2:33" s="250" customFormat="1" x14ac:dyDescent="0.25">
      <c r="B140" s="270"/>
      <c r="C140" s="270"/>
      <c r="D140" s="271"/>
      <c r="E140" s="270"/>
      <c r="F140" s="270"/>
      <c r="G140" s="270"/>
      <c r="H140" s="270"/>
      <c r="I140" s="270"/>
      <c r="J140" s="270"/>
      <c r="K140" s="272"/>
      <c r="L140" s="270"/>
      <c r="M140" s="270"/>
      <c r="N140" s="270"/>
      <c r="O140" s="270"/>
      <c r="P140" s="270"/>
      <c r="Q140" s="270"/>
      <c r="R140" s="270"/>
      <c r="T140" s="249"/>
      <c r="U140" s="249"/>
      <c r="V140" s="249"/>
      <c r="W140" s="249"/>
      <c r="X140" s="249"/>
      <c r="Y140" s="249"/>
      <c r="Z140" s="270"/>
      <c r="AA140" s="270"/>
      <c r="AB140" s="270"/>
      <c r="AC140" s="252"/>
      <c r="AD140" s="253"/>
      <c r="AE140" s="252"/>
      <c r="AF140" s="252"/>
      <c r="AG140" s="252"/>
    </row>
    <row r="141" spans="2:33" s="250" customFormat="1" x14ac:dyDescent="0.25">
      <c r="B141" s="270"/>
      <c r="C141" s="270"/>
      <c r="D141" s="271"/>
      <c r="E141" s="270"/>
      <c r="F141" s="270"/>
      <c r="G141" s="270"/>
      <c r="H141" s="270"/>
      <c r="I141" s="270"/>
      <c r="J141" s="270"/>
      <c r="K141" s="272"/>
      <c r="L141" s="270"/>
      <c r="M141" s="270"/>
      <c r="N141" s="270"/>
      <c r="O141" s="270"/>
      <c r="P141" s="270"/>
      <c r="Q141" s="270"/>
      <c r="R141" s="270"/>
      <c r="T141" s="249"/>
      <c r="U141" s="249"/>
      <c r="V141" s="249"/>
      <c r="W141" s="249"/>
      <c r="X141" s="249"/>
      <c r="Y141" s="249"/>
      <c r="Z141" s="270"/>
      <c r="AA141" s="270"/>
      <c r="AB141" s="270"/>
      <c r="AC141" s="252"/>
      <c r="AD141" s="253"/>
      <c r="AE141" s="252"/>
      <c r="AF141" s="252"/>
      <c r="AG141" s="252"/>
    </row>
    <row r="142" spans="2:33" s="250" customFormat="1" x14ac:dyDescent="0.25">
      <c r="B142" s="270"/>
      <c r="C142" s="270"/>
      <c r="D142" s="271"/>
      <c r="E142" s="270"/>
      <c r="F142" s="270"/>
      <c r="G142" s="270"/>
      <c r="H142" s="270"/>
      <c r="I142" s="270"/>
      <c r="J142" s="270"/>
      <c r="K142" s="272"/>
      <c r="L142" s="270"/>
      <c r="M142" s="270"/>
      <c r="N142" s="270"/>
      <c r="O142" s="270"/>
      <c r="P142" s="270"/>
      <c r="Q142" s="270"/>
      <c r="R142" s="270"/>
      <c r="T142" s="249"/>
      <c r="U142" s="249"/>
      <c r="V142" s="249"/>
      <c r="W142" s="249"/>
      <c r="X142" s="249"/>
      <c r="Y142" s="249"/>
      <c r="Z142" s="270"/>
      <c r="AA142" s="270"/>
      <c r="AB142" s="270"/>
      <c r="AC142" s="252"/>
      <c r="AD142" s="253"/>
      <c r="AE142" s="252"/>
      <c r="AF142" s="252"/>
      <c r="AG142" s="252"/>
    </row>
    <row r="143" spans="2:33" s="250" customFormat="1" x14ac:dyDescent="0.25">
      <c r="B143" s="270"/>
      <c r="C143" s="270"/>
      <c r="D143" s="271"/>
      <c r="E143" s="270"/>
      <c r="F143" s="270"/>
      <c r="G143" s="270"/>
      <c r="H143" s="270"/>
      <c r="I143" s="270"/>
      <c r="J143" s="270"/>
      <c r="K143" s="272"/>
      <c r="L143" s="270"/>
      <c r="M143" s="270"/>
      <c r="N143" s="270"/>
      <c r="O143" s="270"/>
      <c r="P143" s="270"/>
      <c r="Q143" s="270"/>
      <c r="R143" s="270"/>
      <c r="T143" s="249"/>
      <c r="U143" s="249"/>
      <c r="V143" s="249"/>
      <c r="W143" s="249"/>
      <c r="X143" s="249"/>
      <c r="Y143" s="249"/>
      <c r="Z143" s="270"/>
      <c r="AA143" s="270"/>
      <c r="AB143" s="270"/>
      <c r="AC143" s="252"/>
      <c r="AD143" s="253"/>
      <c r="AE143" s="252"/>
      <c r="AF143" s="252"/>
      <c r="AG143" s="252"/>
    </row>
    <row r="144" spans="2:33" s="250" customFormat="1" x14ac:dyDescent="0.25">
      <c r="B144" s="270"/>
      <c r="C144" s="270"/>
      <c r="D144" s="271"/>
      <c r="E144" s="270"/>
      <c r="F144" s="270"/>
      <c r="G144" s="270"/>
      <c r="H144" s="270"/>
      <c r="I144" s="270"/>
      <c r="J144" s="270"/>
      <c r="K144" s="272"/>
      <c r="L144" s="270"/>
      <c r="M144" s="270"/>
      <c r="N144" s="270"/>
      <c r="O144" s="270"/>
      <c r="P144" s="270"/>
      <c r="Q144" s="270"/>
      <c r="R144" s="270"/>
      <c r="T144" s="249"/>
      <c r="U144" s="249"/>
      <c r="V144" s="249"/>
      <c r="W144" s="249"/>
      <c r="X144" s="249"/>
      <c r="Y144" s="249"/>
      <c r="Z144" s="270"/>
      <c r="AA144" s="270"/>
      <c r="AB144" s="270"/>
      <c r="AC144" s="252"/>
      <c r="AD144" s="253"/>
      <c r="AE144" s="252"/>
      <c r="AF144" s="252"/>
      <c r="AG144" s="252"/>
    </row>
    <row r="145" spans="2:33" s="250" customFormat="1" x14ac:dyDescent="0.25">
      <c r="B145" s="270"/>
      <c r="C145" s="270"/>
      <c r="D145" s="271"/>
      <c r="E145" s="270"/>
      <c r="F145" s="270"/>
      <c r="G145" s="270"/>
      <c r="H145" s="270"/>
      <c r="I145" s="270"/>
      <c r="J145" s="270"/>
      <c r="K145" s="272"/>
      <c r="L145" s="270"/>
      <c r="M145" s="270"/>
      <c r="N145" s="270"/>
      <c r="O145" s="270"/>
      <c r="P145" s="270"/>
      <c r="Q145" s="270"/>
      <c r="R145" s="270"/>
      <c r="T145" s="249"/>
      <c r="U145" s="249"/>
      <c r="V145" s="249"/>
      <c r="W145" s="249"/>
      <c r="X145" s="249"/>
      <c r="Y145" s="249"/>
      <c r="Z145" s="270"/>
      <c r="AA145" s="270"/>
      <c r="AB145" s="270"/>
      <c r="AC145" s="252"/>
      <c r="AD145" s="253"/>
      <c r="AE145" s="252"/>
      <c r="AF145" s="252"/>
      <c r="AG145" s="252"/>
    </row>
    <row r="146" spans="2:33" s="250" customFormat="1" x14ac:dyDescent="0.25">
      <c r="B146" s="270"/>
      <c r="C146" s="270"/>
      <c r="D146" s="271"/>
      <c r="E146" s="270"/>
      <c r="F146" s="270"/>
      <c r="G146" s="270"/>
      <c r="H146" s="270"/>
      <c r="I146" s="270"/>
      <c r="J146" s="270"/>
      <c r="K146" s="272"/>
      <c r="L146" s="270"/>
      <c r="M146" s="270"/>
      <c r="N146" s="270"/>
      <c r="O146" s="270"/>
      <c r="P146" s="270"/>
      <c r="Q146" s="270"/>
      <c r="R146" s="270"/>
      <c r="T146" s="249"/>
      <c r="U146" s="249"/>
      <c r="V146" s="249"/>
      <c r="W146" s="249"/>
      <c r="X146" s="249"/>
      <c r="Y146" s="249"/>
      <c r="Z146" s="270"/>
      <c r="AA146" s="270"/>
      <c r="AB146" s="270"/>
      <c r="AC146" s="252"/>
      <c r="AD146" s="253"/>
      <c r="AE146" s="252"/>
      <c r="AF146" s="252"/>
      <c r="AG146" s="252"/>
    </row>
    <row r="147" spans="2:33" s="250" customFormat="1" x14ac:dyDescent="0.25">
      <c r="B147" s="270"/>
      <c r="C147" s="270"/>
      <c r="D147" s="271"/>
      <c r="E147" s="270"/>
      <c r="F147" s="270"/>
      <c r="G147" s="270"/>
      <c r="H147" s="270"/>
      <c r="I147" s="270"/>
      <c r="J147" s="270"/>
      <c r="K147" s="272"/>
      <c r="L147" s="270"/>
      <c r="M147" s="270"/>
      <c r="N147" s="270"/>
      <c r="O147" s="270"/>
      <c r="P147" s="270"/>
      <c r="Q147" s="270"/>
      <c r="R147" s="270"/>
      <c r="T147" s="249"/>
      <c r="U147" s="249"/>
      <c r="V147" s="249"/>
      <c r="W147" s="249"/>
      <c r="X147" s="249"/>
      <c r="Y147" s="249"/>
      <c r="Z147" s="270"/>
      <c r="AA147" s="270"/>
      <c r="AB147" s="270"/>
      <c r="AC147" s="252"/>
      <c r="AD147" s="253"/>
      <c r="AE147" s="252"/>
      <c r="AF147" s="252"/>
      <c r="AG147" s="252"/>
    </row>
    <row r="148" spans="2:33" s="250" customFormat="1" x14ac:dyDescent="0.25">
      <c r="B148" s="270"/>
      <c r="C148" s="270"/>
      <c r="D148" s="271"/>
      <c r="E148" s="270"/>
      <c r="F148" s="270"/>
      <c r="G148" s="270"/>
      <c r="H148" s="270"/>
      <c r="I148" s="270"/>
      <c r="J148" s="270"/>
      <c r="K148" s="272"/>
      <c r="L148" s="270"/>
      <c r="M148" s="270"/>
      <c r="N148" s="270"/>
      <c r="O148" s="270"/>
      <c r="P148" s="270"/>
      <c r="Q148" s="270"/>
      <c r="R148" s="270"/>
      <c r="T148" s="249"/>
      <c r="U148" s="249"/>
      <c r="V148" s="249"/>
      <c r="W148" s="249"/>
      <c r="X148" s="249"/>
      <c r="Y148" s="249"/>
      <c r="Z148" s="270"/>
      <c r="AA148" s="270"/>
      <c r="AB148" s="270"/>
      <c r="AC148" s="252"/>
      <c r="AD148" s="253"/>
      <c r="AE148" s="252"/>
      <c r="AF148" s="252"/>
      <c r="AG148" s="252"/>
    </row>
    <row r="149" spans="2:33" s="250" customFormat="1" x14ac:dyDescent="0.25">
      <c r="B149" s="270"/>
      <c r="C149" s="270"/>
      <c r="D149" s="271"/>
      <c r="E149" s="270"/>
      <c r="F149" s="270"/>
      <c r="G149" s="270"/>
      <c r="H149" s="270"/>
      <c r="I149" s="270"/>
      <c r="J149" s="270"/>
      <c r="K149" s="272"/>
      <c r="L149" s="270"/>
      <c r="M149" s="270"/>
      <c r="N149" s="270"/>
      <c r="O149" s="270"/>
      <c r="P149" s="270"/>
      <c r="Q149" s="270"/>
      <c r="R149" s="270"/>
      <c r="T149" s="249"/>
      <c r="U149" s="249"/>
      <c r="V149" s="249"/>
      <c r="W149" s="249"/>
      <c r="X149" s="249"/>
      <c r="Y149" s="249"/>
      <c r="Z149" s="270"/>
      <c r="AA149" s="270"/>
      <c r="AB149" s="270"/>
      <c r="AC149" s="252"/>
      <c r="AD149" s="253"/>
      <c r="AE149" s="252"/>
      <c r="AF149" s="252"/>
      <c r="AG149" s="252"/>
    </row>
    <row r="150" spans="2:33" s="250" customFormat="1" x14ac:dyDescent="0.25">
      <c r="B150" s="270"/>
      <c r="C150" s="270"/>
      <c r="D150" s="271"/>
      <c r="E150" s="270"/>
      <c r="F150" s="270"/>
      <c r="G150" s="270"/>
      <c r="H150" s="270"/>
      <c r="I150" s="270"/>
      <c r="J150" s="270"/>
      <c r="K150" s="272"/>
      <c r="L150" s="270"/>
      <c r="M150" s="270"/>
      <c r="N150" s="270"/>
      <c r="O150" s="270"/>
      <c r="P150" s="270"/>
      <c r="Q150" s="270"/>
      <c r="R150" s="270"/>
      <c r="T150" s="249"/>
      <c r="U150" s="249"/>
      <c r="V150" s="249"/>
      <c r="W150" s="249"/>
      <c r="X150" s="249"/>
      <c r="Y150" s="249"/>
      <c r="Z150" s="270"/>
      <c r="AA150" s="270"/>
      <c r="AB150" s="270"/>
      <c r="AC150" s="252"/>
      <c r="AD150" s="253"/>
      <c r="AE150" s="252"/>
      <c r="AF150" s="252"/>
      <c r="AG150" s="252"/>
    </row>
    <row r="151" spans="2:33" s="250" customFormat="1" x14ac:dyDescent="0.25">
      <c r="B151" s="270"/>
      <c r="C151" s="270"/>
      <c r="D151" s="271"/>
      <c r="E151" s="270"/>
      <c r="F151" s="270"/>
      <c r="G151" s="270"/>
      <c r="H151" s="270"/>
      <c r="I151" s="270"/>
      <c r="J151" s="270"/>
      <c r="K151" s="272"/>
      <c r="L151" s="270"/>
      <c r="M151" s="270"/>
      <c r="N151" s="270"/>
      <c r="O151" s="270"/>
      <c r="P151" s="270"/>
      <c r="Q151" s="270"/>
      <c r="R151" s="270"/>
      <c r="T151" s="249"/>
      <c r="U151" s="249"/>
      <c r="V151" s="249"/>
      <c r="W151" s="249"/>
      <c r="X151" s="249"/>
      <c r="Y151" s="249"/>
      <c r="Z151" s="270"/>
      <c r="AA151" s="270"/>
      <c r="AB151" s="270"/>
      <c r="AC151" s="252"/>
      <c r="AD151" s="253"/>
      <c r="AE151" s="252"/>
      <c r="AF151" s="252"/>
      <c r="AG151" s="252"/>
    </row>
    <row r="152" spans="2:33" s="250" customFormat="1" x14ac:dyDescent="0.25">
      <c r="B152" s="270"/>
      <c r="C152" s="270"/>
      <c r="D152" s="271"/>
      <c r="E152" s="270"/>
      <c r="F152" s="270"/>
      <c r="G152" s="270"/>
      <c r="H152" s="270"/>
      <c r="I152" s="270"/>
      <c r="J152" s="270"/>
      <c r="K152" s="272"/>
      <c r="L152" s="270"/>
      <c r="M152" s="270"/>
      <c r="N152" s="270"/>
      <c r="O152" s="270"/>
      <c r="P152" s="270"/>
      <c r="Q152" s="270"/>
      <c r="R152" s="270"/>
      <c r="T152" s="249"/>
      <c r="U152" s="249"/>
      <c r="V152" s="249"/>
      <c r="W152" s="249"/>
      <c r="X152" s="249"/>
      <c r="Y152" s="249"/>
      <c r="Z152" s="270"/>
      <c r="AA152" s="270"/>
      <c r="AB152" s="270"/>
      <c r="AC152" s="252"/>
      <c r="AD152" s="253"/>
      <c r="AE152" s="252"/>
      <c r="AF152" s="252"/>
      <c r="AG152" s="252"/>
    </row>
    <row r="153" spans="2:33" s="250" customFormat="1" x14ac:dyDescent="0.25">
      <c r="B153" s="270"/>
      <c r="C153" s="270"/>
      <c r="D153" s="271"/>
      <c r="E153" s="270"/>
      <c r="F153" s="270"/>
      <c r="G153" s="270"/>
      <c r="H153" s="270"/>
      <c r="I153" s="270"/>
      <c r="J153" s="270"/>
      <c r="K153" s="272"/>
      <c r="L153" s="270"/>
      <c r="M153" s="270"/>
      <c r="N153" s="270"/>
      <c r="O153" s="270"/>
      <c r="P153" s="270"/>
      <c r="Q153" s="270"/>
      <c r="R153" s="270"/>
      <c r="T153" s="249"/>
      <c r="U153" s="249"/>
      <c r="V153" s="249"/>
      <c r="W153" s="249"/>
      <c r="X153" s="249"/>
      <c r="Y153" s="249"/>
      <c r="Z153" s="270"/>
      <c r="AA153" s="270"/>
      <c r="AB153" s="270"/>
      <c r="AC153" s="252"/>
      <c r="AD153" s="253"/>
      <c r="AE153" s="252"/>
      <c r="AF153" s="252"/>
      <c r="AG153" s="252"/>
    </row>
    <row r="154" spans="2:33" s="250" customFormat="1" x14ac:dyDescent="0.25">
      <c r="B154" s="270"/>
      <c r="C154" s="270"/>
      <c r="D154" s="271"/>
      <c r="E154" s="270"/>
      <c r="F154" s="270"/>
      <c r="G154" s="270"/>
      <c r="H154" s="270"/>
      <c r="I154" s="270"/>
      <c r="J154" s="270"/>
      <c r="K154" s="272"/>
      <c r="L154" s="270"/>
      <c r="M154" s="270"/>
      <c r="N154" s="270"/>
      <c r="O154" s="270"/>
      <c r="P154" s="270"/>
      <c r="Q154" s="270"/>
      <c r="R154" s="270"/>
      <c r="T154" s="249"/>
      <c r="U154" s="249"/>
      <c r="V154" s="249"/>
      <c r="W154" s="249"/>
      <c r="X154" s="249"/>
      <c r="Y154" s="249"/>
      <c r="Z154" s="270"/>
      <c r="AA154" s="270"/>
      <c r="AB154" s="270"/>
      <c r="AC154" s="252"/>
      <c r="AD154" s="253"/>
      <c r="AE154" s="252"/>
      <c r="AF154" s="252"/>
      <c r="AG154" s="252"/>
    </row>
    <row r="155" spans="2:33" s="250" customFormat="1" x14ac:dyDescent="0.25">
      <c r="B155" s="270"/>
      <c r="C155" s="270"/>
      <c r="D155" s="271"/>
      <c r="E155" s="270"/>
      <c r="F155" s="270"/>
      <c r="G155" s="270"/>
      <c r="H155" s="270"/>
      <c r="I155" s="270"/>
      <c r="J155" s="270"/>
      <c r="K155" s="272"/>
      <c r="L155" s="270"/>
      <c r="M155" s="270"/>
      <c r="N155" s="270"/>
      <c r="O155" s="270"/>
      <c r="P155" s="270"/>
      <c r="Q155" s="270"/>
      <c r="R155" s="270"/>
      <c r="T155" s="249"/>
      <c r="U155" s="249"/>
      <c r="V155" s="249"/>
      <c r="W155" s="249"/>
      <c r="X155" s="249"/>
      <c r="Y155" s="249"/>
      <c r="Z155" s="270"/>
      <c r="AA155" s="270"/>
      <c r="AB155" s="270"/>
      <c r="AC155" s="252"/>
      <c r="AD155" s="253"/>
      <c r="AE155" s="252"/>
      <c r="AF155" s="252"/>
      <c r="AG155" s="252"/>
    </row>
    <row r="156" spans="2:33" s="250" customFormat="1" x14ac:dyDescent="0.25">
      <c r="B156" s="270"/>
      <c r="C156" s="270"/>
      <c r="D156" s="271"/>
      <c r="E156" s="270"/>
      <c r="F156" s="270"/>
      <c r="G156" s="270"/>
      <c r="H156" s="270"/>
      <c r="I156" s="270"/>
      <c r="J156" s="270"/>
      <c r="K156" s="272"/>
      <c r="L156" s="270"/>
      <c r="M156" s="270"/>
      <c r="N156" s="270"/>
      <c r="O156" s="270"/>
      <c r="P156" s="270"/>
      <c r="Q156" s="270"/>
      <c r="R156" s="270"/>
      <c r="T156" s="249"/>
      <c r="U156" s="249"/>
      <c r="V156" s="249"/>
      <c r="W156" s="249"/>
      <c r="X156" s="249"/>
      <c r="Y156" s="249"/>
      <c r="Z156" s="270"/>
      <c r="AA156" s="270"/>
      <c r="AB156" s="270"/>
      <c r="AC156" s="252"/>
      <c r="AD156" s="253"/>
      <c r="AE156" s="252"/>
      <c r="AF156" s="252"/>
      <c r="AG156" s="252"/>
    </row>
    <row r="157" spans="2:33" s="250" customFormat="1" x14ac:dyDescent="0.25">
      <c r="B157" s="270"/>
      <c r="C157" s="270"/>
      <c r="D157" s="271"/>
      <c r="E157" s="270"/>
      <c r="F157" s="270"/>
      <c r="G157" s="270"/>
      <c r="H157" s="270"/>
      <c r="I157" s="270"/>
      <c r="J157" s="270"/>
      <c r="K157" s="272"/>
      <c r="L157" s="270"/>
      <c r="M157" s="270"/>
      <c r="N157" s="270"/>
      <c r="O157" s="270"/>
      <c r="P157" s="270"/>
      <c r="Q157" s="270"/>
      <c r="R157" s="270"/>
      <c r="T157" s="249"/>
      <c r="U157" s="249"/>
      <c r="V157" s="249"/>
      <c r="W157" s="249"/>
      <c r="X157" s="249"/>
      <c r="Y157" s="249"/>
      <c r="Z157" s="270"/>
      <c r="AA157" s="270"/>
      <c r="AB157" s="270"/>
      <c r="AC157" s="252"/>
      <c r="AD157" s="253"/>
      <c r="AE157" s="252"/>
      <c r="AF157" s="252"/>
      <c r="AG157" s="252"/>
    </row>
    <row r="158" spans="2:33" s="250" customFormat="1" x14ac:dyDescent="0.25">
      <c r="B158" s="270"/>
      <c r="C158" s="270"/>
      <c r="D158" s="271"/>
      <c r="E158" s="270"/>
      <c r="F158" s="270"/>
      <c r="G158" s="270"/>
      <c r="H158" s="270"/>
      <c r="I158" s="270"/>
      <c r="J158" s="270"/>
      <c r="K158" s="272"/>
      <c r="L158" s="270"/>
      <c r="M158" s="270"/>
      <c r="N158" s="270"/>
      <c r="O158" s="270"/>
      <c r="P158" s="270"/>
      <c r="Q158" s="270"/>
      <c r="R158" s="270"/>
      <c r="T158" s="249"/>
      <c r="U158" s="249"/>
      <c r="V158" s="249"/>
      <c r="W158" s="249"/>
      <c r="X158" s="249"/>
      <c r="Y158" s="249"/>
      <c r="Z158" s="270"/>
      <c r="AA158" s="270"/>
      <c r="AB158" s="270"/>
      <c r="AC158" s="252"/>
      <c r="AD158" s="253"/>
      <c r="AE158" s="252"/>
      <c r="AF158" s="252"/>
      <c r="AG158" s="252"/>
    </row>
    <row r="159" spans="2:33" s="250" customFormat="1" x14ac:dyDescent="0.25">
      <c r="B159" s="270"/>
      <c r="C159" s="270"/>
      <c r="D159" s="271"/>
      <c r="E159" s="270"/>
      <c r="F159" s="270"/>
      <c r="G159" s="270"/>
      <c r="H159" s="270"/>
      <c r="I159" s="270"/>
      <c r="J159" s="270"/>
      <c r="K159" s="272"/>
      <c r="L159" s="270"/>
      <c r="M159" s="270"/>
      <c r="N159" s="270"/>
      <c r="O159" s="270"/>
      <c r="P159" s="270"/>
      <c r="Q159" s="270"/>
      <c r="R159" s="270"/>
      <c r="T159" s="249"/>
      <c r="U159" s="249"/>
      <c r="V159" s="249"/>
      <c r="W159" s="249"/>
      <c r="X159" s="249"/>
      <c r="Y159" s="249"/>
      <c r="Z159" s="270"/>
      <c r="AA159" s="270"/>
      <c r="AB159" s="270"/>
      <c r="AC159" s="252"/>
      <c r="AD159" s="253"/>
      <c r="AE159" s="252"/>
      <c r="AF159" s="252"/>
      <c r="AG159" s="252"/>
    </row>
    <row r="160" spans="2:33" s="250" customFormat="1" x14ac:dyDescent="0.25">
      <c r="B160" s="270"/>
      <c r="C160" s="270"/>
      <c r="D160" s="271"/>
      <c r="E160" s="270"/>
      <c r="F160" s="270"/>
      <c r="G160" s="270"/>
      <c r="H160" s="270"/>
      <c r="I160" s="270"/>
      <c r="J160" s="270"/>
      <c r="K160" s="272"/>
      <c r="L160" s="270"/>
      <c r="M160" s="270"/>
      <c r="N160" s="270"/>
      <c r="O160" s="270"/>
      <c r="P160" s="270"/>
      <c r="Q160" s="270"/>
      <c r="R160" s="270"/>
      <c r="T160" s="249"/>
      <c r="U160" s="249"/>
      <c r="V160" s="249"/>
      <c r="W160" s="249"/>
      <c r="X160" s="249"/>
      <c r="Y160" s="249"/>
      <c r="Z160" s="270"/>
      <c r="AA160" s="270"/>
      <c r="AB160" s="270"/>
      <c r="AC160" s="252"/>
      <c r="AD160" s="253"/>
      <c r="AE160" s="252"/>
      <c r="AF160" s="252"/>
      <c r="AG160" s="252"/>
    </row>
    <row r="161" spans="2:33" s="250" customFormat="1" x14ac:dyDescent="0.25">
      <c r="B161" s="270"/>
      <c r="C161" s="270"/>
      <c r="D161" s="271"/>
      <c r="E161" s="270"/>
      <c r="F161" s="270"/>
      <c r="G161" s="270"/>
      <c r="H161" s="270"/>
      <c r="I161" s="270"/>
      <c r="J161" s="270"/>
      <c r="K161" s="272"/>
      <c r="L161" s="270"/>
      <c r="M161" s="270"/>
      <c r="N161" s="270"/>
      <c r="O161" s="270"/>
      <c r="P161" s="270"/>
      <c r="Q161" s="270"/>
      <c r="R161" s="270"/>
      <c r="T161" s="249"/>
      <c r="U161" s="249"/>
      <c r="V161" s="249"/>
      <c r="W161" s="249"/>
      <c r="X161" s="249"/>
      <c r="Y161" s="249"/>
      <c r="Z161" s="270"/>
      <c r="AA161" s="270"/>
      <c r="AB161" s="270"/>
      <c r="AC161" s="252"/>
      <c r="AD161" s="253"/>
      <c r="AE161" s="252"/>
      <c r="AF161" s="252"/>
      <c r="AG161" s="252"/>
    </row>
    <row r="162" spans="2:33" s="250" customFormat="1" x14ac:dyDescent="0.25">
      <c r="B162" s="270"/>
      <c r="C162" s="270"/>
      <c r="D162" s="271"/>
      <c r="E162" s="270"/>
      <c r="F162" s="270"/>
      <c r="G162" s="270"/>
      <c r="H162" s="270"/>
      <c r="I162" s="270"/>
      <c r="J162" s="270"/>
      <c r="K162" s="272"/>
      <c r="L162" s="270"/>
      <c r="M162" s="270"/>
      <c r="N162" s="270"/>
      <c r="O162" s="270"/>
      <c r="P162" s="270"/>
      <c r="Q162" s="270"/>
      <c r="R162" s="270"/>
      <c r="T162" s="249"/>
      <c r="U162" s="249"/>
      <c r="V162" s="249"/>
      <c r="W162" s="249"/>
      <c r="X162" s="249"/>
      <c r="Y162" s="249"/>
      <c r="Z162" s="270"/>
      <c r="AA162" s="270"/>
      <c r="AB162" s="270"/>
      <c r="AC162" s="252"/>
      <c r="AD162" s="253"/>
      <c r="AE162" s="252"/>
      <c r="AF162" s="252"/>
      <c r="AG162" s="252"/>
    </row>
    <row r="163" spans="2:33" s="250" customFormat="1" x14ac:dyDescent="0.25">
      <c r="B163" s="270"/>
      <c r="C163" s="270"/>
      <c r="D163" s="271"/>
      <c r="E163" s="270"/>
      <c r="F163" s="270"/>
      <c r="G163" s="270"/>
      <c r="H163" s="270"/>
      <c r="I163" s="270"/>
      <c r="J163" s="270"/>
      <c r="K163" s="272"/>
      <c r="L163" s="270"/>
      <c r="M163" s="270"/>
      <c r="N163" s="270"/>
      <c r="O163" s="270"/>
      <c r="P163" s="270"/>
      <c r="Q163" s="270"/>
      <c r="R163" s="270"/>
      <c r="T163" s="249"/>
      <c r="U163" s="249"/>
      <c r="V163" s="249"/>
      <c r="W163" s="249"/>
      <c r="X163" s="249"/>
      <c r="Y163" s="249"/>
      <c r="Z163" s="270"/>
      <c r="AA163" s="270"/>
      <c r="AB163" s="270"/>
      <c r="AC163" s="252"/>
      <c r="AD163" s="253"/>
      <c r="AE163" s="252"/>
      <c r="AF163" s="252"/>
      <c r="AG163" s="252"/>
    </row>
    <row r="164" spans="2:33" s="250" customFormat="1" x14ac:dyDescent="0.25">
      <c r="B164" s="270"/>
      <c r="C164" s="270"/>
      <c r="D164" s="271"/>
      <c r="E164" s="270"/>
      <c r="F164" s="270"/>
      <c r="G164" s="270"/>
      <c r="H164" s="270"/>
      <c r="I164" s="270"/>
      <c r="J164" s="270"/>
      <c r="K164" s="272"/>
      <c r="L164" s="270"/>
      <c r="M164" s="270"/>
      <c r="N164" s="270"/>
      <c r="O164" s="270"/>
      <c r="P164" s="270"/>
      <c r="Q164" s="270"/>
      <c r="R164" s="270"/>
      <c r="T164" s="249"/>
      <c r="U164" s="249"/>
      <c r="V164" s="249"/>
      <c r="W164" s="249"/>
      <c r="X164" s="249"/>
      <c r="Y164" s="249"/>
      <c r="Z164" s="270"/>
      <c r="AA164" s="270"/>
      <c r="AB164" s="270"/>
      <c r="AC164" s="252"/>
      <c r="AD164" s="253"/>
      <c r="AE164" s="252"/>
      <c r="AF164" s="252"/>
      <c r="AG164" s="252"/>
    </row>
    <row r="165" spans="2:33" s="250" customFormat="1" x14ac:dyDescent="0.25">
      <c r="B165" s="270"/>
      <c r="C165" s="270"/>
      <c r="D165" s="271"/>
      <c r="E165" s="270"/>
      <c r="F165" s="270"/>
      <c r="G165" s="270"/>
      <c r="H165" s="270"/>
      <c r="I165" s="270"/>
      <c r="J165" s="270"/>
      <c r="K165" s="272"/>
      <c r="L165" s="270"/>
      <c r="M165" s="270"/>
      <c r="N165" s="270"/>
      <c r="O165" s="270"/>
      <c r="P165" s="270"/>
      <c r="Q165" s="270"/>
      <c r="R165" s="270"/>
      <c r="T165" s="249"/>
      <c r="U165" s="249"/>
      <c r="V165" s="249"/>
      <c r="W165" s="249"/>
      <c r="X165" s="249"/>
      <c r="Y165" s="249"/>
      <c r="Z165" s="270"/>
      <c r="AA165" s="270"/>
      <c r="AB165" s="270"/>
      <c r="AC165" s="252"/>
      <c r="AD165" s="253"/>
      <c r="AE165" s="252"/>
      <c r="AF165" s="252"/>
      <c r="AG165" s="252"/>
    </row>
    <row r="166" spans="2:33" s="250" customFormat="1" x14ac:dyDescent="0.25">
      <c r="B166" s="270"/>
      <c r="C166" s="270"/>
      <c r="D166" s="271"/>
      <c r="E166" s="270"/>
      <c r="F166" s="270"/>
      <c r="G166" s="270"/>
      <c r="H166" s="270"/>
      <c r="I166" s="270"/>
      <c r="J166" s="270"/>
      <c r="K166" s="272"/>
      <c r="L166" s="270"/>
      <c r="M166" s="270"/>
      <c r="N166" s="270"/>
      <c r="O166" s="270"/>
      <c r="P166" s="270"/>
      <c r="Q166" s="270"/>
      <c r="R166" s="270"/>
      <c r="T166" s="249"/>
      <c r="U166" s="249"/>
      <c r="V166" s="249"/>
      <c r="W166" s="249"/>
      <c r="X166" s="249"/>
      <c r="Y166" s="249"/>
      <c r="Z166" s="270"/>
      <c r="AA166" s="270"/>
      <c r="AB166" s="270"/>
      <c r="AC166" s="252"/>
      <c r="AD166" s="253"/>
      <c r="AE166" s="252"/>
      <c r="AF166" s="252"/>
      <c r="AG166" s="252"/>
    </row>
    <row r="167" spans="2:33" s="250" customFormat="1" x14ac:dyDescent="0.25">
      <c r="B167" s="270"/>
      <c r="C167" s="270"/>
      <c r="D167" s="271"/>
      <c r="E167" s="270"/>
      <c r="F167" s="270"/>
      <c r="G167" s="270"/>
      <c r="H167" s="270"/>
      <c r="I167" s="270"/>
      <c r="J167" s="270"/>
      <c r="K167" s="272"/>
      <c r="L167" s="270"/>
      <c r="M167" s="270"/>
      <c r="N167" s="270"/>
      <c r="O167" s="270"/>
      <c r="P167" s="270"/>
      <c r="Q167" s="270"/>
      <c r="R167" s="270"/>
      <c r="T167" s="249"/>
      <c r="U167" s="249"/>
      <c r="V167" s="249"/>
      <c r="W167" s="249"/>
      <c r="X167" s="249"/>
      <c r="Y167" s="249"/>
      <c r="Z167" s="270"/>
      <c r="AA167" s="270"/>
      <c r="AB167" s="270"/>
      <c r="AC167" s="252"/>
      <c r="AD167" s="253"/>
      <c r="AE167" s="252"/>
      <c r="AF167" s="252"/>
      <c r="AG167" s="252"/>
    </row>
    <row r="168" spans="2:33" s="250" customFormat="1" x14ac:dyDescent="0.25">
      <c r="B168" s="270"/>
      <c r="C168" s="270"/>
      <c r="D168" s="271"/>
      <c r="E168" s="270"/>
      <c r="F168" s="270"/>
      <c r="G168" s="270"/>
      <c r="H168" s="270"/>
      <c r="I168" s="270"/>
      <c r="J168" s="270"/>
      <c r="K168" s="272"/>
      <c r="L168" s="270"/>
      <c r="M168" s="270"/>
      <c r="N168" s="270"/>
      <c r="O168" s="270"/>
      <c r="P168" s="270"/>
      <c r="Q168" s="270"/>
      <c r="R168" s="270"/>
      <c r="T168" s="249"/>
      <c r="U168" s="249"/>
      <c r="V168" s="249"/>
      <c r="W168" s="249"/>
      <c r="X168" s="249"/>
      <c r="Y168" s="249"/>
      <c r="Z168" s="270"/>
      <c r="AA168" s="270"/>
      <c r="AB168" s="270"/>
      <c r="AC168" s="252"/>
      <c r="AD168" s="253"/>
      <c r="AE168" s="252"/>
      <c r="AF168" s="252"/>
      <c r="AG168" s="252"/>
    </row>
    <row r="169" spans="2:33" s="250" customFormat="1" x14ac:dyDescent="0.25">
      <c r="B169" s="270"/>
      <c r="C169" s="270"/>
      <c r="D169" s="271"/>
      <c r="E169" s="270"/>
      <c r="F169" s="270"/>
      <c r="G169" s="270"/>
      <c r="H169" s="270"/>
      <c r="I169" s="270"/>
      <c r="J169" s="270"/>
      <c r="K169" s="272"/>
      <c r="L169" s="270"/>
      <c r="M169" s="270"/>
      <c r="N169" s="270"/>
      <c r="O169" s="270"/>
      <c r="P169" s="270"/>
      <c r="Q169" s="270"/>
      <c r="R169" s="270"/>
      <c r="T169" s="249"/>
      <c r="U169" s="249"/>
      <c r="V169" s="249"/>
      <c r="W169" s="249"/>
      <c r="X169" s="249"/>
      <c r="Y169" s="249"/>
      <c r="Z169" s="270"/>
      <c r="AA169" s="270"/>
      <c r="AB169" s="270"/>
      <c r="AC169" s="252"/>
      <c r="AD169" s="253"/>
      <c r="AE169" s="252"/>
      <c r="AF169" s="252"/>
      <c r="AG169" s="252"/>
    </row>
    <row r="170" spans="2:33" s="250" customFormat="1" x14ac:dyDescent="0.25">
      <c r="B170" s="270"/>
      <c r="C170" s="270"/>
      <c r="D170" s="271"/>
      <c r="E170" s="270"/>
      <c r="F170" s="270"/>
      <c r="G170" s="270"/>
      <c r="H170" s="270"/>
      <c r="I170" s="270"/>
      <c r="J170" s="270"/>
      <c r="K170" s="272"/>
      <c r="L170" s="270"/>
      <c r="M170" s="270"/>
      <c r="N170" s="270"/>
      <c r="O170" s="270"/>
      <c r="P170" s="270"/>
      <c r="Q170" s="270"/>
      <c r="R170" s="270"/>
      <c r="T170" s="249"/>
      <c r="U170" s="249"/>
      <c r="V170" s="249"/>
      <c r="W170" s="249"/>
      <c r="X170" s="249"/>
      <c r="Y170" s="249"/>
      <c r="Z170" s="270"/>
      <c r="AA170" s="270"/>
      <c r="AB170" s="270"/>
      <c r="AC170" s="252"/>
      <c r="AD170" s="253"/>
      <c r="AE170" s="252"/>
      <c r="AF170" s="252"/>
      <c r="AG170" s="252"/>
    </row>
    <row r="171" spans="2:33" s="250" customFormat="1" x14ac:dyDescent="0.25">
      <c r="B171" s="270"/>
      <c r="C171" s="270"/>
      <c r="D171" s="271"/>
      <c r="E171" s="270"/>
      <c r="F171" s="270"/>
      <c r="G171" s="270"/>
      <c r="H171" s="270"/>
      <c r="I171" s="270"/>
      <c r="J171" s="270"/>
      <c r="K171" s="272"/>
      <c r="L171" s="270"/>
      <c r="M171" s="270"/>
      <c r="N171" s="270"/>
      <c r="O171" s="270"/>
      <c r="P171" s="270"/>
      <c r="Q171" s="270"/>
      <c r="R171" s="270"/>
      <c r="T171" s="249"/>
      <c r="U171" s="249"/>
      <c r="V171" s="249"/>
      <c r="W171" s="249"/>
      <c r="X171" s="249"/>
      <c r="Y171" s="249"/>
      <c r="Z171" s="270"/>
      <c r="AA171" s="270"/>
      <c r="AB171" s="270"/>
      <c r="AC171" s="252"/>
      <c r="AD171" s="253"/>
      <c r="AE171" s="252"/>
      <c r="AF171" s="252"/>
      <c r="AG171" s="252"/>
    </row>
    <row r="172" spans="2:33" s="250" customFormat="1" x14ac:dyDescent="0.25">
      <c r="B172" s="270"/>
      <c r="C172" s="270"/>
      <c r="D172" s="271"/>
      <c r="E172" s="270"/>
      <c r="F172" s="270"/>
      <c r="G172" s="270"/>
      <c r="H172" s="270"/>
      <c r="I172" s="270"/>
      <c r="J172" s="270"/>
      <c r="K172" s="272"/>
      <c r="L172" s="270"/>
      <c r="M172" s="270"/>
      <c r="N172" s="270"/>
      <c r="O172" s="270"/>
      <c r="P172" s="270"/>
      <c r="Q172" s="270"/>
      <c r="R172" s="270"/>
      <c r="T172" s="249"/>
      <c r="U172" s="249"/>
      <c r="V172" s="249"/>
      <c r="W172" s="249"/>
      <c r="X172" s="249"/>
      <c r="Y172" s="249"/>
      <c r="Z172" s="270"/>
      <c r="AA172" s="270"/>
      <c r="AB172" s="270"/>
      <c r="AC172" s="252"/>
      <c r="AD172" s="253"/>
      <c r="AE172" s="252"/>
      <c r="AF172" s="252"/>
      <c r="AG172" s="252"/>
    </row>
    <row r="173" spans="2:33" s="250" customFormat="1" x14ac:dyDescent="0.25">
      <c r="B173" s="270"/>
      <c r="C173" s="270"/>
      <c r="D173" s="271"/>
      <c r="E173" s="270"/>
      <c r="F173" s="270"/>
      <c r="G173" s="270"/>
      <c r="H173" s="270"/>
      <c r="I173" s="270"/>
      <c r="J173" s="270"/>
      <c r="K173" s="272"/>
      <c r="L173" s="270"/>
      <c r="M173" s="270"/>
      <c r="N173" s="270"/>
      <c r="O173" s="270"/>
      <c r="P173" s="270"/>
      <c r="Q173" s="270"/>
      <c r="R173" s="270"/>
      <c r="T173" s="249"/>
      <c r="U173" s="249"/>
      <c r="V173" s="249"/>
      <c r="W173" s="249"/>
      <c r="X173" s="249"/>
      <c r="Y173" s="249"/>
      <c r="Z173" s="270"/>
      <c r="AA173" s="270"/>
      <c r="AB173" s="270"/>
      <c r="AC173" s="252"/>
      <c r="AD173" s="253"/>
      <c r="AE173" s="252"/>
      <c r="AF173" s="252"/>
      <c r="AG173" s="252"/>
    </row>
    <row r="174" spans="2:33" s="250" customFormat="1" x14ac:dyDescent="0.25">
      <c r="B174" s="270"/>
      <c r="C174" s="270"/>
      <c r="D174" s="271"/>
      <c r="E174" s="270"/>
      <c r="F174" s="270"/>
      <c r="G174" s="270"/>
      <c r="H174" s="270"/>
      <c r="I174" s="270"/>
      <c r="J174" s="270"/>
      <c r="K174" s="272"/>
      <c r="L174" s="270"/>
      <c r="M174" s="270"/>
      <c r="N174" s="270"/>
      <c r="O174" s="270"/>
      <c r="P174" s="270"/>
      <c r="Q174" s="270"/>
      <c r="R174" s="270"/>
      <c r="T174" s="249"/>
      <c r="U174" s="249"/>
      <c r="V174" s="249"/>
      <c r="W174" s="249"/>
      <c r="X174" s="249"/>
      <c r="Y174" s="249"/>
      <c r="Z174" s="270"/>
      <c r="AA174" s="270"/>
      <c r="AB174" s="270"/>
      <c r="AC174" s="252"/>
      <c r="AD174" s="253"/>
      <c r="AE174" s="252"/>
      <c r="AF174" s="252"/>
      <c r="AG174" s="252"/>
    </row>
    <row r="175" spans="2:33" s="250" customFormat="1" x14ac:dyDescent="0.25">
      <c r="B175" s="270"/>
      <c r="C175" s="270"/>
      <c r="D175" s="271"/>
      <c r="E175" s="270"/>
      <c r="F175" s="270"/>
      <c r="G175" s="270"/>
      <c r="H175" s="270"/>
      <c r="I175" s="270"/>
      <c r="J175" s="270"/>
      <c r="K175" s="272"/>
      <c r="L175" s="270"/>
      <c r="M175" s="270"/>
      <c r="N175" s="270"/>
      <c r="O175" s="270"/>
      <c r="P175" s="270"/>
      <c r="Q175" s="270"/>
      <c r="R175" s="270"/>
      <c r="T175" s="249"/>
      <c r="U175" s="249"/>
      <c r="V175" s="249"/>
      <c r="W175" s="249"/>
      <c r="X175" s="249"/>
      <c r="Y175" s="249"/>
      <c r="Z175" s="270"/>
      <c r="AA175" s="270"/>
      <c r="AB175" s="270"/>
      <c r="AC175" s="252"/>
      <c r="AD175" s="253"/>
      <c r="AE175" s="252"/>
      <c r="AF175" s="252"/>
      <c r="AG175" s="252"/>
    </row>
    <row r="176" spans="2:33" s="250" customFormat="1" x14ac:dyDescent="0.25">
      <c r="B176" s="270"/>
      <c r="C176" s="270"/>
      <c r="D176" s="271"/>
      <c r="E176" s="270"/>
      <c r="F176" s="270"/>
      <c r="G176" s="270"/>
      <c r="H176" s="270"/>
      <c r="I176" s="270"/>
      <c r="J176" s="270"/>
      <c r="K176" s="272"/>
      <c r="L176" s="270"/>
      <c r="M176" s="270"/>
      <c r="N176" s="270"/>
      <c r="O176" s="270"/>
      <c r="P176" s="270"/>
      <c r="Q176" s="270"/>
      <c r="R176" s="270"/>
      <c r="T176" s="249"/>
      <c r="U176" s="249"/>
      <c r="V176" s="249"/>
      <c r="W176" s="249"/>
      <c r="X176" s="249"/>
      <c r="Y176" s="249"/>
      <c r="Z176" s="270"/>
      <c r="AA176" s="270"/>
      <c r="AB176" s="270"/>
      <c r="AC176" s="252"/>
      <c r="AD176" s="253"/>
      <c r="AE176" s="252"/>
      <c r="AF176" s="252"/>
      <c r="AG176" s="252"/>
    </row>
    <row r="177" spans="2:33" s="250" customFormat="1" x14ac:dyDescent="0.25">
      <c r="B177" s="270"/>
      <c r="C177" s="270"/>
      <c r="D177" s="271"/>
      <c r="E177" s="270"/>
      <c r="F177" s="270"/>
      <c r="G177" s="270"/>
      <c r="H177" s="270"/>
      <c r="I177" s="270"/>
      <c r="J177" s="270"/>
      <c r="K177" s="272"/>
      <c r="L177" s="270"/>
      <c r="M177" s="270"/>
      <c r="N177" s="270"/>
      <c r="O177" s="270"/>
      <c r="P177" s="270"/>
      <c r="Q177" s="270"/>
      <c r="R177" s="270"/>
      <c r="T177" s="249"/>
      <c r="U177" s="249"/>
      <c r="V177" s="249"/>
      <c r="W177" s="249"/>
      <c r="X177" s="249"/>
      <c r="Y177" s="249"/>
      <c r="Z177" s="270"/>
      <c r="AA177" s="270"/>
      <c r="AB177" s="270"/>
      <c r="AC177" s="252"/>
      <c r="AD177" s="253"/>
      <c r="AE177" s="252"/>
      <c r="AF177" s="252"/>
      <c r="AG177" s="252"/>
    </row>
    <row r="178" spans="2:33" s="250" customFormat="1" x14ac:dyDescent="0.25">
      <c r="B178" s="270"/>
      <c r="C178" s="270"/>
      <c r="D178" s="271"/>
      <c r="E178" s="270"/>
      <c r="F178" s="270"/>
      <c r="G178" s="270"/>
      <c r="H178" s="270"/>
      <c r="I178" s="270"/>
      <c r="J178" s="270"/>
      <c r="K178" s="272"/>
      <c r="L178" s="270"/>
      <c r="M178" s="270"/>
      <c r="N178" s="270"/>
      <c r="O178" s="270"/>
      <c r="P178" s="270"/>
      <c r="Q178" s="270"/>
      <c r="R178" s="270"/>
      <c r="T178" s="249"/>
      <c r="U178" s="249"/>
      <c r="V178" s="249"/>
      <c r="W178" s="249"/>
      <c r="X178" s="249"/>
      <c r="Y178" s="249"/>
      <c r="Z178" s="270"/>
      <c r="AA178" s="270"/>
      <c r="AB178" s="270"/>
      <c r="AC178" s="252"/>
      <c r="AD178" s="253"/>
      <c r="AE178" s="252"/>
      <c r="AF178" s="252"/>
      <c r="AG178" s="252"/>
    </row>
    <row r="179" spans="2:33" s="250" customFormat="1" x14ac:dyDescent="0.25">
      <c r="B179" s="270"/>
      <c r="C179" s="270"/>
      <c r="D179" s="271"/>
      <c r="E179" s="270"/>
      <c r="F179" s="270"/>
      <c r="G179" s="270"/>
      <c r="H179" s="270"/>
      <c r="I179" s="270"/>
      <c r="J179" s="270"/>
      <c r="K179" s="272"/>
      <c r="L179" s="270"/>
      <c r="M179" s="270"/>
      <c r="N179" s="270"/>
      <c r="O179" s="270"/>
      <c r="P179" s="270"/>
      <c r="Q179" s="270"/>
      <c r="R179" s="270"/>
      <c r="T179" s="249"/>
      <c r="U179" s="249"/>
      <c r="V179" s="249"/>
      <c r="W179" s="249"/>
      <c r="X179" s="249"/>
      <c r="Y179" s="249"/>
      <c r="Z179" s="270"/>
      <c r="AA179" s="270"/>
      <c r="AB179" s="270"/>
      <c r="AC179" s="252"/>
      <c r="AD179" s="253"/>
      <c r="AE179" s="252"/>
      <c r="AF179" s="252"/>
      <c r="AG179" s="252"/>
    </row>
    <row r="180" spans="2:33" s="250" customFormat="1" x14ac:dyDescent="0.25">
      <c r="B180" s="270"/>
      <c r="C180" s="270"/>
      <c r="D180" s="271"/>
      <c r="E180" s="270"/>
      <c r="F180" s="270"/>
      <c r="G180" s="270"/>
      <c r="H180" s="270"/>
      <c r="I180" s="270"/>
      <c r="J180" s="270"/>
      <c r="K180" s="272"/>
      <c r="L180" s="270"/>
      <c r="M180" s="270"/>
      <c r="N180" s="270"/>
      <c r="O180" s="270"/>
      <c r="P180" s="270"/>
      <c r="Q180" s="270"/>
      <c r="R180" s="270"/>
      <c r="T180" s="249"/>
      <c r="U180" s="249"/>
      <c r="V180" s="249"/>
      <c r="W180" s="249"/>
      <c r="X180" s="249"/>
      <c r="Y180" s="249"/>
      <c r="Z180" s="270"/>
      <c r="AA180" s="270"/>
      <c r="AB180" s="270"/>
      <c r="AC180" s="252"/>
      <c r="AD180" s="253"/>
      <c r="AE180" s="252"/>
      <c r="AF180" s="252"/>
      <c r="AG180" s="252"/>
    </row>
    <row r="181" spans="2:33" s="250" customFormat="1" x14ac:dyDescent="0.25">
      <c r="B181" s="270"/>
      <c r="C181" s="270"/>
      <c r="D181" s="271"/>
      <c r="E181" s="270"/>
      <c r="F181" s="270"/>
      <c r="G181" s="270"/>
      <c r="H181" s="270"/>
      <c r="I181" s="270"/>
      <c r="J181" s="270"/>
      <c r="K181" s="272"/>
      <c r="L181" s="270"/>
      <c r="M181" s="270"/>
      <c r="N181" s="270"/>
      <c r="O181" s="270"/>
      <c r="P181" s="270"/>
      <c r="Q181" s="270"/>
      <c r="R181" s="270"/>
      <c r="T181" s="249"/>
      <c r="U181" s="249"/>
      <c r="V181" s="249"/>
      <c r="W181" s="249"/>
      <c r="X181" s="249"/>
      <c r="Y181" s="249"/>
      <c r="Z181" s="270"/>
      <c r="AA181" s="270"/>
      <c r="AB181" s="270"/>
      <c r="AC181" s="252"/>
      <c r="AD181" s="253"/>
      <c r="AE181" s="252"/>
      <c r="AF181" s="252"/>
      <c r="AG181" s="252"/>
    </row>
    <row r="182" spans="2:33" s="250" customFormat="1" x14ac:dyDescent="0.25">
      <c r="B182" s="270"/>
      <c r="C182" s="270"/>
      <c r="D182" s="271"/>
      <c r="E182" s="270"/>
      <c r="F182" s="270"/>
      <c r="G182" s="270"/>
      <c r="H182" s="270"/>
      <c r="I182" s="270"/>
      <c r="J182" s="270"/>
      <c r="K182" s="272"/>
      <c r="L182" s="270"/>
      <c r="M182" s="270"/>
      <c r="N182" s="270"/>
      <c r="O182" s="270"/>
      <c r="P182" s="270"/>
      <c r="Q182" s="270"/>
      <c r="R182" s="270"/>
      <c r="T182" s="249"/>
      <c r="U182" s="249"/>
      <c r="V182" s="249"/>
      <c r="W182" s="249"/>
      <c r="X182" s="249"/>
      <c r="Y182" s="249"/>
      <c r="Z182" s="270"/>
      <c r="AA182" s="270"/>
      <c r="AB182" s="270"/>
      <c r="AC182" s="252"/>
      <c r="AD182" s="253"/>
      <c r="AE182" s="252"/>
      <c r="AF182" s="252"/>
      <c r="AG182" s="252"/>
    </row>
    <row r="183" spans="2:33" s="250" customFormat="1" x14ac:dyDescent="0.25">
      <c r="B183" s="270"/>
      <c r="C183" s="270"/>
      <c r="D183" s="271"/>
      <c r="E183" s="270"/>
      <c r="F183" s="270"/>
      <c r="G183" s="270"/>
      <c r="H183" s="270"/>
      <c r="I183" s="270"/>
      <c r="J183" s="270"/>
      <c r="K183" s="272"/>
      <c r="L183" s="270"/>
      <c r="M183" s="270"/>
      <c r="N183" s="270"/>
      <c r="O183" s="270"/>
      <c r="P183" s="270"/>
      <c r="Q183" s="270"/>
      <c r="R183" s="270"/>
      <c r="T183" s="249"/>
      <c r="U183" s="249"/>
      <c r="V183" s="249"/>
      <c r="W183" s="249"/>
      <c r="X183" s="249"/>
      <c r="Y183" s="249"/>
      <c r="Z183" s="270"/>
      <c r="AA183" s="270"/>
      <c r="AB183" s="270"/>
      <c r="AC183" s="252"/>
      <c r="AD183" s="253"/>
      <c r="AE183" s="252"/>
      <c r="AF183" s="252"/>
      <c r="AG183" s="252"/>
    </row>
    <row r="184" spans="2:33" s="250" customFormat="1" x14ac:dyDescent="0.25">
      <c r="B184" s="270"/>
      <c r="C184" s="270"/>
      <c r="D184" s="271"/>
      <c r="E184" s="270"/>
      <c r="F184" s="270"/>
      <c r="G184" s="270"/>
      <c r="H184" s="270"/>
      <c r="I184" s="270"/>
      <c r="J184" s="270"/>
      <c r="K184" s="272"/>
      <c r="L184" s="270"/>
      <c r="M184" s="270"/>
      <c r="N184" s="270"/>
      <c r="O184" s="270"/>
      <c r="P184" s="270"/>
      <c r="Q184" s="270"/>
      <c r="R184" s="270"/>
      <c r="T184" s="249"/>
      <c r="U184" s="249"/>
      <c r="V184" s="249"/>
      <c r="W184" s="249"/>
      <c r="X184" s="249"/>
      <c r="Y184" s="249"/>
      <c r="Z184" s="270"/>
      <c r="AA184" s="270"/>
      <c r="AB184" s="270"/>
      <c r="AC184" s="252"/>
      <c r="AD184" s="253"/>
      <c r="AE184" s="252"/>
      <c r="AF184" s="252"/>
      <c r="AG184" s="252"/>
    </row>
    <row r="185" spans="2:33" s="250" customFormat="1" x14ac:dyDescent="0.25">
      <c r="B185" s="270"/>
      <c r="C185" s="270"/>
      <c r="D185" s="271"/>
      <c r="E185" s="270"/>
      <c r="F185" s="270"/>
      <c r="G185" s="270"/>
      <c r="H185" s="270"/>
      <c r="I185" s="270"/>
      <c r="J185" s="270"/>
      <c r="K185" s="272"/>
      <c r="L185" s="270"/>
      <c r="M185" s="270"/>
      <c r="N185" s="270"/>
      <c r="O185" s="270"/>
      <c r="P185" s="270"/>
      <c r="Q185" s="270"/>
      <c r="R185" s="270"/>
      <c r="T185" s="249"/>
      <c r="U185" s="249"/>
      <c r="V185" s="249"/>
      <c r="W185" s="249"/>
      <c r="X185" s="249"/>
      <c r="Y185" s="249"/>
      <c r="Z185" s="270"/>
      <c r="AA185" s="270"/>
      <c r="AB185" s="270"/>
      <c r="AC185" s="252"/>
      <c r="AD185" s="253"/>
      <c r="AE185" s="252"/>
      <c r="AF185" s="252"/>
      <c r="AG185" s="252"/>
    </row>
    <row r="186" spans="2:33" s="250" customFormat="1" x14ac:dyDescent="0.25">
      <c r="B186" s="270"/>
      <c r="C186" s="270"/>
      <c r="D186" s="271"/>
      <c r="E186" s="270"/>
      <c r="F186" s="270"/>
      <c r="G186" s="270"/>
      <c r="H186" s="270"/>
      <c r="I186" s="270"/>
      <c r="J186" s="270"/>
      <c r="K186" s="272"/>
      <c r="L186" s="270"/>
      <c r="M186" s="270"/>
      <c r="N186" s="270"/>
      <c r="O186" s="270"/>
      <c r="P186" s="270"/>
      <c r="Q186" s="270"/>
      <c r="R186" s="270"/>
      <c r="T186" s="249"/>
      <c r="U186" s="249"/>
      <c r="V186" s="249"/>
      <c r="W186" s="249"/>
      <c r="X186" s="249"/>
      <c r="Y186" s="249"/>
      <c r="Z186" s="270"/>
      <c r="AA186" s="270"/>
      <c r="AB186" s="270"/>
      <c r="AC186" s="252"/>
      <c r="AD186" s="253"/>
      <c r="AE186" s="252"/>
      <c r="AF186" s="252"/>
      <c r="AG186" s="252"/>
    </row>
    <row r="187" spans="2:33" s="250" customFormat="1" x14ac:dyDescent="0.25">
      <c r="B187" s="270"/>
      <c r="C187" s="270"/>
      <c r="D187" s="271"/>
      <c r="E187" s="270"/>
      <c r="F187" s="270"/>
      <c r="G187" s="270"/>
      <c r="H187" s="270"/>
      <c r="I187" s="270"/>
      <c r="J187" s="270"/>
      <c r="K187" s="272"/>
      <c r="L187" s="270"/>
      <c r="M187" s="270"/>
      <c r="N187" s="270"/>
      <c r="O187" s="270"/>
      <c r="P187" s="270"/>
      <c r="Q187" s="270"/>
      <c r="R187" s="270"/>
      <c r="T187" s="249"/>
      <c r="U187" s="249"/>
      <c r="V187" s="249"/>
      <c r="W187" s="249"/>
      <c r="X187" s="249"/>
      <c r="Y187" s="249"/>
      <c r="Z187" s="270"/>
      <c r="AA187" s="270"/>
      <c r="AB187" s="270"/>
      <c r="AC187" s="252"/>
      <c r="AD187" s="253"/>
      <c r="AE187" s="252"/>
      <c r="AF187" s="252"/>
      <c r="AG187" s="252"/>
    </row>
    <row r="188" spans="2:33" s="250" customFormat="1" x14ac:dyDescent="0.25">
      <c r="B188" s="270"/>
      <c r="C188" s="270"/>
      <c r="D188" s="271"/>
      <c r="E188" s="270"/>
      <c r="F188" s="270"/>
      <c r="G188" s="270"/>
      <c r="H188" s="270"/>
      <c r="I188" s="270"/>
      <c r="J188" s="270"/>
      <c r="K188" s="272"/>
      <c r="L188" s="270"/>
      <c r="M188" s="270"/>
      <c r="N188" s="270"/>
      <c r="O188" s="270"/>
      <c r="P188" s="270"/>
      <c r="Q188" s="270"/>
      <c r="R188" s="270"/>
      <c r="T188" s="249"/>
      <c r="U188" s="249"/>
      <c r="V188" s="249"/>
      <c r="W188" s="249"/>
      <c r="X188" s="249"/>
      <c r="Y188" s="249"/>
      <c r="Z188" s="270"/>
      <c r="AA188" s="270"/>
      <c r="AB188" s="270"/>
      <c r="AC188" s="252"/>
      <c r="AD188" s="253"/>
      <c r="AE188" s="252"/>
      <c r="AF188" s="252"/>
      <c r="AG188" s="252"/>
    </row>
    <row r="189" spans="2:33" s="250" customFormat="1" x14ac:dyDescent="0.25">
      <c r="B189" s="270"/>
      <c r="C189" s="270"/>
      <c r="D189" s="271"/>
      <c r="E189" s="270"/>
      <c r="F189" s="270"/>
      <c r="G189" s="270"/>
      <c r="H189" s="270"/>
      <c r="I189" s="270"/>
      <c r="J189" s="270"/>
      <c r="K189" s="272"/>
      <c r="L189" s="270"/>
      <c r="M189" s="270"/>
      <c r="N189" s="270"/>
      <c r="O189" s="270"/>
      <c r="P189" s="270"/>
      <c r="Q189" s="270"/>
      <c r="R189" s="270"/>
      <c r="T189" s="249"/>
      <c r="U189" s="249"/>
      <c r="V189" s="249"/>
      <c r="W189" s="249"/>
      <c r="X189" s="249"/>
      <c r="Y189" s="249"/>
      <c r="Z189" s="270"/>
      <c r="AA189" s="270"/>
      <c r="AB189" s="270"/>
      <c r="AC189" s="252"/>
      <c r="AD189" s="253"/>
      <c r="AE189" s="252"/>
      <c r="AF189" s="252"/>
      <c r="AG189" s="252"/>
    </row>
    <row r="190" spans="2:33" s="250" customFormat="1" x14ac:dyDescent="0.25">
      <c r="B190" s="270"/>
      <c r="C190" s="270"/>
      <c r="D190" s="271"/>
      <c r="E190" s="270"/>
      <c r="F190" s="270"/>
      <c r="G190" s="270"/>
      <c r="H190" s="270"/>
      <c r="I190" s="270"/>
      <c r="J190" s="270"/>
      <c r="K190" s="272"/>
      <c r="L190" s="270"/>
      <c r="M190" s="270"/>
      <c r="N190" s="270"/>
      <c r="O190" s="270"/>
      <c r="P190" s="270"/>
      <c r="Q190" s="270"/>
      <c r="R190" s="270"/>
      <c r="T190" s="249"/>
      <c r="U190" s="249"/>
      <c r="V190" s="249"/>
      <c r="W190" s="249"/>
      <c r="X190" s="249"/>
      <c r="Y190" s="249"/>
      <c r="Z190" s="270"/>
      <c r="AA190" s="270"/>
      <c r="AB190" s="270"/>
      <c r="AC190" s="252"/>
      <c r="AD190" s="253"/>
      <c r="AE190" s="252"/>
      <c r="AF190" s="252"/>
      <c r="AG190" s="252"/>
    </row>
    <row r="191" spans="2:33" s="250" customFormat="1" x14ac:dyDescent="0.25">
      <c r="B191" s="270"/>
      <c r="C191" s="270"/>
      <c r="D191" s="271"/>
      <c r="E191" s="270"/>
      <c r="F191" s="270"/>
      <c r="G191" s="270"/>
      <c r="H191" s="270"/>
      <c r="I191" s="270"/>
      <c r="J191" s="270"/>
      <c r="K191" s="272"/>
      <c r="L191" s="270"/>
      <c r="M191" s="270"/>
      <c r="N191" s="270"/>
      <c r="O191" s="270"/>
      <c r="P191" s="270"/>
      <c r="Q191" s="270"/>
      <c r="R191" s="270"/>
      <c r="T191" s="249"/>
      <c r="U191" s="249"/>
      <c r="V191" s="249"/>
      <c r="W191" s="249"/>
      <c r="X191" s="249"/>
      <c r="Y191" s="249"/>
      <c r="Z191" s="270"/>
      <c r="AA191" s="270"/>
      <c r="AB191" s="270"/>
      <c r="AC191" s="252"/>
      <c r="AD191" s="253"/>
      <c r="AE191" s="252"/>
      <c r="AF191" s="252"/>
      <c r="AG191" s="252"/>
    </row>
    <row r="192" spans="2:33" s="250" customFormat="1" x14ac:dyDescent="0.25">
      <c r="B192" s="270"/>
      <c r="C192" s="270"/>
      <c r="D192" s="271"/>
      <c r="E192" s="270"/>
      <c r="F192" s="270"/>
      <c r="G192" s="270"/>
      <c r="H192" s="270"/>
      <c r="I192" s="270"/>
      <c r="J192" s="270"/>
      <c r="K192" s="272"/>
      <c r="L192" s="270"/>
      <c r="M192" s="270"/>
      <c r="N192" s="270"/>
      <c r="O192" s="270"/>
      <c r="P192" s="270"/>
      <c r="Q192" s="270"/>
      <c r="R192" s="270"/>
      <c r="T192" s="249"/>
      <c r="U192" s="249"/>
      <c r="V192" s="249"/>
      <c r="W192" s="249"/>
      <c r="X192" s="249"/>
      <c r="Y192" s="249"/>
      <c r="Z192" s="270"/>
      <c r="AA192" s="270"/>
      <c r="AB192" s="270"/>
      <c r="AC192" s="252"/>
      <c r="AD192" s="253"/>
      <c r="AE192" s="252"/>
      <c r="AF192" s="252"/>
      <c r="AG192" s="252"/>
    </row>
    <row r="193" spans="2:33" s="250" customFormat="1" x14ac:dyDescent="0.25">
      <c r="B193" s="270"/>
      <c r="C193" s="270"/>
      <c r="D193" s="271"/>
      <c r="E193" s="270"/>
      <c r="F193" s="270"/>
      <c r="G193" s="270"/>
      <c r="H193" s="270"/>
      <c r="I193" s="270"/>
      <c r="J193" s="270"/>
      <c r="K193" s="272"/>
      <c r="L193" s="270"/>
      <c r="M193" s="270"/>
      <c r="N193" s="270"/>
      <c r="O193" s="270"/>
      <c r="P193" s="270"/>
      <c r="Q193" s="270"/>
      <c r="R193" s="270"/>
      <c r="T193" s="249"/>
      <c r="U193" s="249"/>
      <c r="V193" s="249"/>
      <c r="W193" s="249"/>
      <c r="X193" s="249"/>
      <c r="Y193" s="249"/>
      <c r="Z193" s="270"/>
      <c r="AA193" s="270"/>
      <c r="AB193" s="270"/>
      <c r="AC193" s="252"/>
      <c r="AD193" s="253"/>
      <c r="AE193" s="252"/>
      <c r="AF193" s="252"/>
      <c r="AG193" s="252"/>
    </row>
    <row r="194" spans="2:33" s="250" customFormat="1" x14ac:dyDescent="0.25">
      <c r="B194" s="270"/>
      <c r="C194" s="270"/>
      <c r="D194" s="271"/>
      <c r="E194" s="270"/>
      <c r="F194" s="270"/>
      <c r="G194" s="270"/>
      <c r="H194" s="270"/>
      <c r="I194" s="270"/>
      <c r="J194" s="270"/>
      <c r="K194" s="272"/>
      <c r="L194" s="270"/>
      <c r="M194" s="270"/>
      <c r="N194" s="270"/>
      <c r="O194" s="270"/>
      <c r="P194" s="270"/>
      <c r="Q194" s="270"/>
      <c r="R194" s="270"/>
      <c r="T194" s="249"/>
      <c r="U194" s="249"/>
      <c r="V194" s="249"/>
      <c r="W194" s="249"/>
      <c r="X194" s="249"/>
      <c r="Y194" s="249"/>
      <c r="Z194" s="270"/>
      <c r="AA194" s="270"/>
      <c r="AB194" s="270"/>
      <c r="AC194" s="252"/>
      <c r="AD194" s="253"/>
      <c r="AE194" s="252"/>
      <c r="AF194" s="252"/>
      <c r="AG194" s="252"/>
    </row>
    <row r="195" spans="2:33" s="250" customFormat="1" x14ac:dyDescent="0.25">
      <c r="B195" s="270"/>
      <c r="C195" s="270"/>
      <c r="D195" s="271"/>
      <c r="E195" s="270"/>
      <c r="F195" s="270"/>
      <c r="G195" s="270"/>
      <c r="H195" s="270"/>
      <c r="I195" s="270"/>
      <c r="J195" s="270"/>
      <c r="K195" s="272"/>
      <c r="L195" s="270"/>
      <c r="M195" s="270"/>
      <c r="N195" s="270"/>
      <c r="O195" s="270"/>
      <c r="P195" s="270"/>
      <c r="Q195" s="270"/>
      <c r="R195" s="270"/>
      <c r="T195" s="249"/>
      <c r="U195" s="249"/>
      <c r="V195" s="249"/>
      <c r="W195" s="249"/>
      <c r="X195" s="249"/>
      <c r="Y195" s="249"/>
      <c r="Z195" s="270"/>
      <c r="AA195" s="270"/>
      <c r="AB195" s="270"/>
      <c r="AC195" s="252"/>
      <c r="AD195" s="253"/>
      <c r="AE195" s="252"/>
      <c r="AF195" s="252"/>
      <c r="AG195" s="252"/>
    </row>
    <row r="196" spans="2:33" s="250" customFormat="1" x14ac:dyDescent="0.25">
      <c r="B196" s="270"/>
      <c r="C196" s="270"/>
      <c r="D196" s="271"/>
      <c r="E196" s="270"/>
      <c r="F196" s="270"/>
      <c r="G196" s="270"/>
      <c r="H196" s="270"/>
      <c r="I196" s="270"/>
      <c r="J196" s="270"/>
      <c r="K196" s="272"/>
      <c r="L196" s="270"/>
      <c r="M196" s="270"/>
      <c r="N196" s="270"/>
      <c r="O196" s="270"/>
      <c r="P196" s="270"/>
      <c r="Q196" s="270"/>
      <c r="R196" s="270"/>
      <c r="T196" s="249"/>
      <c r="U196" s="249"/>
      <c r="V196" s="249"/>
      <c r="W196" s="249"/>
      <c r="X196" s="249"/>
      <c r="Y196" s="249"/>
      <c r="Z196" s="270"/>
      <c r="AA196" s="270"/>
      <c r="AB196" s="270"/>
      <c r="AC196" s="252"/>
      <c r="AD196" s="253"/>
      <c r="AE196" s="252"/>
      <c r="AF196" s="252"/>
      <c r="AG196" s="252"/>
    </row>
    <row r="197" spans="2:33" s="250" customFormat="1" x14ac:dyDescent="0.25">
      <c r="B197" s="270"/>
      <c r="C197" s="270"/>
      <c r="D197" s="271"/>
      <c r="E197" s="270"/>
      <c r="F197" s="270"/>
      <c r="G197" s="270"/>
      <c r="H197" s="270"/>
      <c r="I197" s="270"/>
      <c r="J197" s="270"/>
      <c r="K197" s="272"/>
      <c r="L197" s="270"/>
      <c r="M197" s="270"/>
      <c r="N197" s="270"/>
      <c r="O197" s="270"/>
      <c r="P197" s="270"/>
      <c r="Q197" s="270"/>
      <c r="R197" s="270"/>
      <c r="T197" s="249"/>
      <c r="U197" s="249"/>
      <c r="V197" s="249"/>
      <c r="W197" s="249"/>
      <c r="X197" s="249"/>
      <c r="Y197" s="249"/>
      <c r="Z197" s="270"/>
      <c r="AA197" s="270"/>
      <c r="AB197" s="270"/>
      <c r="AC197" s="252"/>
      <c r="AD197" s="253"/>
      <c r="AE197" s="252"/>
      <c r="AF197" s="252"/>
      <c r="AG197" s="252"/>
    </row>
    <row r="198" spans="2:33" s="250" customFormat="1" x14ac:dyDescent="0.25">
      <c r="B198" s="270"/>
      <c r="C198" s="270"/>
      <c r="D198" s="271"/>
      <c r="E198" s="270"/>
      <c r="F198" s="270"/>
      <c r="G198" s="270"/>
      <c r="H198" s="270"/>
      <c r="I198" s="270"/>
      <c r="J198" s="270"/>
      <c r="K198" s="272"/>
      <c r="L198" s="270"/>
      <c r="M198" s="270"/>
      <c r="N198" s="270"/>
      <c r="O198" s="270"/>
      <c r="P198" s="270"/>
      <c r="Q198" s="270"/>
      <c r="R198" s="270"/>
      <c r="T198" s="249"/>
      <c r="U198" s="249"/>
      <c r="V198" s="249"/>
      <c r="W198" s="249"/>
      <c r="X198" s="249"/>
      <c r="Y198" s="249"/>
      <c r="Z198" s="270"/>
      <c r="AA198" s="270"/>
      <c r="AB198" s="270"/>
      <c r="AC198" s="252"/>
      <c r="AD198" s="253"/>
      <c r="AE198" s="252"/>
      <c r="AF198" s="252"/>
      <c r="AG198" s="252"/>
    </row>
    <row r="199" spans="2:33" s="250" customFormat="1" x14ac:dyDescent="0.25">
      <c r="B199" s="270"/>
      <c r="C199" s="270"/>
      <c r="D199" s="271"/>
      <c r="E199" s="270"/>
      <c r="F199" s="270"/>
      <c r="G199" s="270"/>
      <c r="H199" s="270"/>
      <c r="I199" s="270"/>
      <c r="J199" s="270"/>
      <c r="K199" s="272"/>
      <c r="L199" s="270"/>
      <c r="M199" s="270"/>
      <c r="N199" s="270"/>
      <c r="O199" s="270"/>
      <c r="P199" s="270"/>
      <c r="Q199" s="270"/>
      <c r="R199" s="270"/>
      <c r="T199" s="249"/>
      <c r="U199" s="249"/>
      <c r="V199" s="249"/>
      <c r="W199" s="249"/>
      <c r="X199" s="249"/>
      <c r="Y199" s="249"/>
      <c r="Z199" s="270"/>
      <c r="AA199" s="270"/>
      <c r="AB199" s="270"/>
      <c r="AC199" s="252"/>
      <c r="AD199" s="253"/>
      <c r="AE199" s="252"/>
      <c r="AF199" s="252"/>
      <c r="AG199" s="252"/>
    </row>
    <row r="200" spans="2:33" s="250" customFormat="1" x14ac:dyDescent="0.25">
      <c r="B200" s="270"/>
      <c r="C200" s="270"/>
      <c r="D200" s="271"/>
      <c r="E200" s="270"/>
      <c r="F200" s="270"/>
      <c r="G200" s="270"/>
      <c r="H200" s="270"/>
      <c r="I200" s="270"/>
      <c r="J200" s="270"/>
      <c r="K200" s="272"/>
      <c r="L200" s="270"/>
      <c r="M200" s="270"/>
      <c r="N200" s="270"/>
      <c r="O200" s="270"/>
      <c r="P200" s="270"/>
      <c r="Q200" s="270"/>
      <c r="R200" s="270"/>
      <c r="T200" s="249"/>
      <c r="U200" s="249"/>
      <c r="V200" s="249"/>
      <c r="W200" s="249"/>
      <c r="X200" s="249"/>
      <c r="Y200" s="249"/>
      <c r="Z200" s="270"/>
      <c r="AA200" s="270"/>
      <c r="AB200" s="270"/>
      <c r="AC200" s="252"/>
      <c r="AD200" s="253"/>
      <c r="AE200" s="252"/>
      <c r="AF200" s="252"/>
      <c r="AG200" s="252"/>
    </row>
    <row r="201" spans="2:33" s="250" customFormat="1" x14ac:dyDescent="0.25">
      <c r="B201" s="270"/>
      <c r="C201" s="270"/>
      <c r="D201" s="271"/>
      <c r="E201" s="270"/>
      <c r="F201" s="270"/>
      <c r="G201" s="270"/>
      <c r="H201" s="270"/>
      <c r="I201" s="270"/>
      <c r="J201" s="270"/>
      <c r="K201" s="272"/>
      <c r="L201" s="270"/>
      <c r="M201" s="270"/>
      <c r="N201" s="270"/>
      <c r="O201" s="270"/>
      <c r="P201" s="270"/>
      <c r="Q201" s="270"/>
      <c r="R201" s="270"/>
      <c r="T201" s="249"/>
      <c r="U201" s="249"/>
      <c r="V201" s="249"/>
      <c r="W201" s="249"/>
      <c r="X201" s="249"/>
      <c r="Y201" s="249"/>
      <c r="Z201" s="270"/>
      <c r="AA201" s="270"/>
      <c r="AB201" s="270"/>
      <c r="AC201" s="252"/>
      <c r="AD201" s="253"/>
      <c r="AE201" s="252"/>
      <c r="AF201" s="252"/>
      <c r="AG201" s="252"/>
    </row>
    <row r="202" spans="2:33" s="250" customFormat="1" x14ac:dyDescent="0.25">
      <c r="B202" s="270"/>
      <c r="C202" s="270"/>
      <c r="D202" s="271"/>
      <c r="E202" s="270"/>
      <c r="F202" s="270"/>
      <c r="G202" s="270"/>
      <c r="H202" s="270"/>
      <c r="I202" s="270"/>
      <c r="J202" s="270"/>
      <c r="K202" s="272"/>
      <c r="L202" s="270"/>
      <c r="M202" s="270"/>
      <c r="N202" s="270"/>
      <c r="O202" s="270"/>
      <c r="P202" s="270"/>
      <c r="Q202" s="270"/>
      <c r="R202" s="270"/>
      <c r="T202" s="249"/>
      <c r="U202" s="249"/>
      <c r="V202" s="249"/>
      <c r="W202" s="249"/>
      <c r="X202" s="249"/>
      <c r="Y202" s="249"/>
      <c r="Z202" s="270"/>
      <c r="AA202" s="270"/>
      <c r="AB202" s="270"/>
      <c r="AC202" s="252"/>
      <c r="AD202" s="253"/>
      <c r="AE202" s="252"/>
      <c r="AF202" s="252"/>
      <c r="AG202" s="252"/>
    </row>
    <row r="203" spans="2:33" s="250" customFormat="1" x14ac:dyDescent="0.25">
      <c r="B203" s="270"/>
      <c r="C203" s="270"/>
      <c r="D203" s="271"/>
      <c r="E203" s="270"/>
      <c r="F203" s="270"/>
      <c r="G203" s="270"/>
      <c r="H203" s="270"/>
      <c r="I203" s="270"/>
      <c r="J203" s="270"/>
      <c r="K203" s="272"/>
      <c r="L203" s="270"/>
      <c r="M203" s="270"/>
      <c r="N203" s="270"/>
      <c r="O203" s="270"/>
      <c r="P203" s="270"/>
      <c r="Q203" s="270"/>
      <c r="R203" s="270"/>
      <c r="T203" s="249"/>
      <c r="U203" s="249"/>
      <c r="V203" s="249"/>
      <c r="W203" s="249"/>
      <c r="X203" s="249"/>
      <c r="Y203" s="249"/>
      <c r="Z203" s="270"/>
      <c r="AA203" s="270"/>
      <c r="AB203" s="270"/>
      <c r="AC203" s="252"/>
      <c r="AD203" s="253"/>
      <c r="AE203" s="252"/>
      <c r="AF203" s="252"/>
      <c r="AG203" s="252"/>
    </row>
    <row r="204" spans="2:33" s="250" customFormat="1" x14ac:dyDescent="0.25">
      <c r="B204" s="270"/>
      <c r="C204" s="270"/>
      <c r="D204" s="271"/>
      <c r="E204" s="270"/>
      <c r="F204" s="270"/>
      <c r="G204" s="270"/>
      <c r="H204" s="270"/>
      <c r="I204" s="270"/>
      <c r="J204" s="270"/>
      <c r="K204" s="272"/>
      <c r="L204" s="270"/>
      <c r="M204" s="270"/>
      <c r="N204" s="270"/>
      <c r="O204" s="270"/>
      <c r="P204" s="270"/>
      <c r="Q204" s="270"/>
      <c r="R204" s="270"/>
      <c r="T204" s="249"/>
      <c r="U204" s="249"/>
      <c r="V204" s="249"/>
      <c r="W204" s="249"/>
      <c r="X204" s="249"/>
      <c r="Y204" s="249"/>
      <c r="Z204" s="270"/>
      <c r="AA204" s="270"/>
      <c r="AB204" s="270"/>
      <c r="AC204" s="252"/>
      <c r="AD204" s="253"/>
      <c r="AE204" s="252"/>
      <c r="AF204" s="252"/>
      <c r="AG204" s="252"/>
    </row>
    <row r="205" spans="2:33" s="250" customFormat="1" x14ac:dyDescent="0.25">
      <c r="B205" s="270"/>
      <c r="C205" s="270"/>
      <c r="D205" s="271"/>
      <c r="E205" s="270"/>
      <c r="F205" s="270"/>
      <c r="G205" s="270"/>
      <c r="H205" s="270"/>
      <c r="I205" s="270"/>
      <c r="J205" s="270"/>
      <c r="K205" s="272"/>
      <c r="L205" s="270"/>
      <c r="M205" s="270"/>
      <c r="N205" s="270"/>
      <c r="O205" s="270"/>
      <c r="P205" s="270"/>
      <c r="Q205" s="270"/>
      <c r="R205" s="270"/>
      <c r="T205" s="249"/>
      <c r="U205" s="249"/>
      <c r="V205" s="249"/>
      <c r="W205" s="249"/>
      <c r="X205" s="249"/>
      <c r="Y205" s="249"/>
      <c r="Z205" s="270"/>
      <c r="AA205" s="270"/>
      <c r="AB205" s="270"/>
      <c r="AC205" s="252"/>
      <c r="AD205" s="253"/>
      <c r="AE205" s="252"/>
      <c r="AF205" s="252"/>
      <c r="AG205" s="252"/>
    </row>
    <row r="206" spans="2:33" s="250" customFormat="1" x14ac:dyDescent="0.25">
      <c r="B206" s="270"/>
      <c r="C206" s="270"/>
      <c r="D206" s="271"/>
      <c r="E206" s="270"/>
      <c r="F206" s="270"/>
      <c r="G206" s="270"/>
      <c r="H206" s="270"/>
      <c r="I206" s="270"/>
      <c r="J206" s="270"/>
      <c r="K206" s="272"/>
      <c r="L206" s="270"/>
      <c r="M206" s="270"/>
      <c r="N206" s="270"/>
      <c r="O206" s="270"/>
      <c r="P206" s="270"/>
      <c r="Q206" s="270"/>
      <c r="R206" s="270"/>
      <c r="T206" s="249"/>
      <c r="U206" s="249"/>
      <c r="V206" s="249"/>
      <c r="W206" s="249"/>
      <c r="X206" s="249"/>
      <c r="Y206" s="249"/>
      <c r="Z206" s="270"/>
      <c r="AA206" s="270"/>
      <c r="AB206" s="270"/>
      <c r="AC206" s="252"/>
      <c r="AD206" s="253"/>
      <c r="AE206" s="252"/>
      <c r="AF206" s="252"/>
      <c r="AG206" s="252"/>
    </row>
    <row r="207" spans="2:33" s="250" customFormat="1" x14ac:dyDescent="0.25">
      <c r="B207" s="270"/>
      <c r="C207" s="270"/>
      <c r="D207" s="271"/>
      <c r="E207" s="270"/>
      <c r="F207" s="270"/>
      <c r="G207" s="270"/>
      <c r="H207" s="270"/>
      <c r="I207" s="270"/>
      <c r="J207" s="270"/>
      <c r="K207" s="272"/>
      <c r="L207" s="270"/>
      <c r="M207" s="270"/>
      <c r="N207" s="270"/>
      <c r="O207" s="270"/>
      <c r="P207" s="270"/>
      <c r="Q207" s="270"/>
      <c r="R207" s="270"/>
      <c r="T207" s="249"/>
      <c r="U207" s="249"/>
      <c r="V207" s="249"/>
      <c r="W207" s="249"/>
      <c r="X207" s="249"/>
      <c r="Y207" s="249"/>
      <c r="Z207" s="270"/>
      <c r="AA207" s="270"/>
      <c r="AB207" s="270"/>
      <c r="AC207" s="252"/>
      <c r="AD207" s="253"/>
      <c r="AE207" s="252"/>
      <c r="AF207" s="252"/>
      <c r="AG207" s="252"/>
    </row>
    <row r="208" spans="2:33" s="250" customFormat="1" x14ac:dyDescent="0.25">
      <c r="B208" s="270"/>
      <c r="C208" s="270"/>
      <c r="D208" s="271"/>
      <c r="E208" s="270"/>
      <c r="F208" s="270"/>
      <c r="G208" s="270"/>
      <c r="H208" s="270"/>
      <c r="I208" s="270"/>
      <c r="J208" s="270"/>
      <c r="K208" s="272"/>
      <c r="L208" s="270"/>
      <c r="M208" s="270"/>
      <c r="N208" s="270"/>
      <c r="O208" s="270"/>
      <c r="P208" s="270"/>
      <c r="Q208" s="270"/>
      <c r="R208" s="270"/>
      <c r="T208" s="249"/>
      <c r="U208" s="249"/>
      <c r="V208" s="249"/>
      <c r="W208" s="249"/>
      <c r="X208" s="249"/>
      <c r="Y208" s="249"/>
      <c r="Z208" s="270"/>
      <c r="AA208" s="270"/>
      <c r="AB208" s="270"/>
      <c r="AC208" s="252"/>
      <c r="AD208" s="253"/>
      <c r="AE208" s="252"/>
      <c r="AF208" s="252"/>
      <c r="AG208" s="252"/>
    </row>
    <row r="209" spans="2:33" s="250" customFormat="1" x14ac:dyDescent="0.25">
      <c r="B209" s="270"/>
      <c r="C209" s="270"/>
      <c r="D209" s="271"/>
      <c r="E209" s="270"/>
      <c r="F209" s="270"/>
      <c r="G209" s="270"/>
      <c r="H209" s="270"/>
      <c r="I209" s="270"/>
      <c r="J209" s="270"/>
      <c r="K209" s="272"/>
      <c r="L209" s="270"/>
      <c r="M209" s="270"/>
      <c r="N209" s="270"/>
      <c r="O209" s="270"/>
      <c r="P209" s="270"/>
      <c r="Q209" s="270"/>
      <c r="R209" s="270"/>
      <c r="T209" s="249"/>
      <c r="U209" s="249"/>
      <c r="V209" s="249"/>
      <c r="W209" s="249"/>
      <c r="X209" s="249"/>
      <c r="Y209" s="249"/>
      <c r="Z209" s="270"/>
      <c r="AA209" s="270"/>
      <c r="AB209" s="270"/>
      <c r="AC209" s="252"/>
      <c r="AD209" s="253"/>
      <c r="AE209" s="252"/>
      <c r="AF209" s="252"/>
      <c r="AG209" s="252"/>
    </row>
    <row r="210" spans="2:33" s="250" customFormat="1" x14ac:dyDescent="0.25">
      <c r="B210" s="270"/>
      <c r="C210" s="270"/>
      <c r="D210" s="271"/>
      <c r="E210" s="270"/>
      <c r="F210" s="270"/>
      <c r="G210" s="270"/>
      <c r="H210" s="270"/>
      <c r="I210" s="270"/>
      <c r="J210" s="270"/>
      <c r="K210" s="272"/>
      <c r="L210" s="270"/>
      <c r="M210" s="270"/>
      <c r="N210" s="270"/>
      <c r="O210" s="270"/>
      <c r="P210" s="270"/>
      <c r="Q210" s="270"/>
      <c r="R210" s="270"/>
      <c r="T210" s="249"/>
      <c r="U210" s="249"/>
      <c r="V210" s="249"/>
      <c r="W210" s="249"/>
      <c r="X210" s="249"/>
      <c r="Y210" s="249"/>
      <c r="Z210" s="270"/>
      <c r="AA210" s="270"/>
      <c r="AB210" s="270"/>
      <c r="AC210" s="252"/>
      <c r="AD210" s="253"/>
      <c r="AE210" s="252"/>
      <c r="AF210" s="252"/>
      <c r="AG210" s="252"/>
    </row>
    <row r="211" spans="2:33" s="250" customFormat="1" x14ac:dyDescent="0.25">
      <c r="B211" s="270"/>
      <c r="C211" s="270"/>
      <c r="D211" s="271"/>
      <c r="E211" s="270"/>
      <c r="F211" s="270"/>
      <c r="G211" s="270"/>
      <c r="H211" s="270"/>
      <c r="I211" s="270"/>
      <c r="J211" s="270"/>
      <c r="K211" s="272"/>
      <c r="L211" s="270"/>
      <c r="M211" s="270"/>
      <c r="N211" s="270"/>
      <c r="O211" s="270"/>
      <c r="P211" s="270"/>
      <c r="Q211" s="270"/>
      <c r="R211" s="270"/>
      <c r="T211" s="249"/>
      <c r="U211" s="249"/>
      <c r="V211" s="249"/>
      <c r="W211" s="249"/>
      <c r="X211" s="249"/>
      <c r="Y211" s="249"/>
      <c r="Z211" s="270"/>
      <c r="AA211" s="270"/>
      <c r="AB211" s="270"/>
      <c r="AC211" s="252"/>
      <c r="AD211" s="253"/>
      <c r="AE211" s="252"/>
      <c r="AF211" s="252"/>
      <c r="AG211" s="252"/>
    </row>
    <row r="212" spans="2:33" s="250" customFormat="1" x14ac:dyDescent="0.25">
      <c r="B212" s="270"/>
      <c r="C212" s="270"/>
      <c r="D212" s="271"/>
      <c r="E212" s="270"/>
      <c r="F212" s="270"/>
      <c r="G212" s="270"/>
      <c r="H212" s="270"/>
      <c r="I212" s="270"/>
      <c r="J212" s="270"/>
      <c r="K212" s="272"/>
      <c r="L212" s="270"/>
      <c r="M212" s="270"/>
      <c r="N212" s="270"/>
      <c r="O212" s="270"/>
      <c r="P212" s="270"/>
      <c r="Q212" s="270"/>
      <c r="R212" s="270"/>
      <c r="T212" s="249"/>
      <c r="U212" s="249"/>
      <c r="V212" s="249"/>
      <c r="W212" s="249"/>
      <c r="X212" s="249"/>
      <c r="Y212" s="249"/>
      <c r="Z212" s="270"/>
      <c r="AA212" s="270"/>
      <c r="AB212" s="270"/>
      <c r="AC212" s="252"/>
      <c r="AD212" s="253"/>
      <c r="AE212" s="252"/>
      <c r="AF212" s="252"/>
      <c r="AG212" s="252"/>
    </row>
    <row r="213" spans="2:33" s="250" customFormat="1" x14ac:dyDescent="0.25">
      <c r="B213" s="270"/>
      <c r="C213" s="270"/>
      <c r="D213" s="271"/>
      <c r="E213" s="270"/>
      <c r="F213" s="270"/>
      <c r="G213" s="270"/>
      <c r="H213" s="270"/>
      <c r="I213" s="270"/>
      <c r="J213" s="270"/>
      <c r="K213" s="272"/>
      <c r="L213" s="270"/>
      <c r="M213" s="270"/>
      <c r="N213" s="270"/>
      <c r="O213" s="270"/>
      <c r="P213" s="270"/>
      <c r="Q213" s="270"/>
      <c r="R213" s="270"/>
      <c r="T213" s="249"/>
      <c r="U213" s="249"/>
      <c r="V213" s="249"/>
      <c r="W213" s="249"/>
      <c r="X213" s="249"/>
      <c r="Y213" s="249"/>
      <c r="Z213" s="270"/>
      <c r="AA213" s="270"/>
      <c r="AB213" s="270"/>
      <c r="AC213" s="252"/>
      <c r="AD213" s="253"/>
      <c r="AE213" s="252"/>
      <c r="AF213" s="252"/>
      <c r="AG213" s="252"/>
    </row>
    <row r="214" spans="2:33" s="250" customFormat="1" x14ac:dyDescent="0.25">
      <c r="B214" s="270"/>
      <c r="C214" s="270"/>
      <c r="D214" s="271"/>
      <c r="E214" s="270"/>
      <c r="F214" s="270"/>
      <c r="G214" s="270"/>
      <c r="H214" s="270"/>
      <c r="I214" s="270"/>
      <c r="J214" s="270"/>
      <c r="K214" s="272"/>
      <c r="L214" s="270"/>
      <c r="M214" s="270"/>
      <c r="N214" s="270"/>
      <c r="O214" s="270"/>
      <c r="P214" s="270"/>
      <c r="Q214" s="270"/>
      <c r="R214" s="270"/>
      <c r="T214" s="249"/>
      <c r="U214" s="249"/>
      <c r="V214" s="249"/>
      <c r="W214" s="249"/>
      <c r="X214" s="249"/>
      <c r="Y214" s="249"/>
      <c r="Z214" s="270"/>
      <c r="AA214" s="270"/>
      <c r="AB214" s="270"/>
      <c r="AC214" s="252"/>
      <c r="AD214" s="253"/>
      <c r="AE214" s="252"/>
      <c r="AF214" s="252"/>
      <c r="AG214" s="252"/>
    </row>
    <row r="215" spans="2:33" s="250" customFormat="1" x14ac:dyDescent="0.25">
      <c r="B215" s="270"/>
      <c r="C215" s="270"/>
      <c r="D215" s="271"/>
      <c r="E215" s="270"/>
      <c r="F215" s="270"/>
      <c r="G215" s="270"/>
      <c r="H215" s="270"/>
      <c r="I215" s="270"/>
      <c r="J215" s="270"/>
      <c r="K215" s="272"/>
      <c r="L215" s="270"/>
      <c r="M215" s="270"/>
      <c r="N215" s="270"/>
      <c r="O215" s="270"/>
      <c r="P215" s="270"/>
      <c r="Q215" s="270"/>
      <c r="R215" s="270"/>
      <c r="T215" s="249"/>
      <c r="U215" s="249"/>
      <c r="V215" s="249"/>
      <c r="W215" s="249"/>
      <c r="X215" s="249"/>
      <c r="Y215" s="249"/>
      <c r="Z215" s="270"/>
      <c r="AA215" s="270"/>
      <c r="AB215" s="270"/>
      <c r="AC215" s="252"/>
      <c r="AD215" s="253"/>
      <c r="AE215" s="252"/>
      <c r="AF215" s="252"/>
      <c r="AG215" s="252"/>
    </row>
    <row r="216" spans="2:33" s="250" customFormat="1" x14ac:dyDescent="0.25">
      <c r="B216" s="270"/>
      <c r="C216" s="270"/>
      <c r="D216" s="271"/>
      <c r="E216" s="270"/>
      <c r="F216" s="270"/>
      <c r="G216" s="270"/>
      <c r="H216" s="270"/>
      <c r="I216" s="270"/>
      <c r="J216" s="270"/>
      <c r="K216" s="272"/>
      <c r="L216" s="270"/>
      <c r="M216" s="270"/>
      <c r="N216" s="270"/>
      <c r="O216" s="270"/>
      <c r="P216" s="270"/>
      <c r="Q216" s="270"/>
      <c r="R216" s="270"/>
      <c r="T216" s="249"/>
      <c r="U216" s="249"/>
      <c r="V216" s="249"/>
      <c r="W216" s="249"/>
      <c r="X216" s="249"/>
      <c r="Y216" s="249"/>
      <c r="Z216" s="270"/>
      <c r="AA216" s="270"/>
      <c r="AB216" s="270"/>
      <c r="AC216" s="252"/>
      <c r="AD216" s="253"/>
      <c r="AE216" s="252"/>
      <c r="AF216" s="252"/>
      <c r="AG216" s="252"/>
    </row>
    <row r="217" spans="2:33" s="250" customFormat="1" x14ac:dyDescent="0.25">
      <c r="B217" s="270"/>
      <c r="C217" s="270"/>
      <c r="D217" s="271"/>
      <c r="E217" s="270"/>
      <c r="F217" s="270"/>
      <c r="G217" s="270"/>
      <c r="H217" s="270"/>
      <c r="I217" s="270"/>
      <c r="J217" s="270"/>
      <c r="K217" s="272"/>
      <c r="L217" s="270"/>
      <c r="M217" s="270"/>
      <c r="N217" s="270"/>
      <c r="O217" s="270"/>
      <c r="P217" s="270"/>
      <c r="Q217" s="270"/>
      <c r="R217" s="270"/>
      <c r="T217" s="249"/>
      <c r="U217" s="249"/>
      <c r="V217" s="249"/>
      <c r="W217" s="249"/>
      <c r="X217" s="249"/>
      <c r="Y217" s="249"/>
      <c r="Z217" s="270"/>
      <c r="AA217" s="270"/>
      <c r="AB217" s="270"/>
      <c r="AC217" s="252"/>
      <c r="AD217" s="253"/>
      <c r="AE217" s="252"/>
      <c r="AF217" s="252"/>
      <c r="AG217" s="252"/>
    </row>
    <row r="218" spans="2:33" s="250" customFormat="1" x14ac:dyDescent="0.25">
      <c r="B218" s="270"/>
      <c r="C218" s="270"/>
      <c r="D218" s="271"/>
      <c r="E218" s="270"/>
      <c r="F218" s="270"/>
      <c r="G218" s="270"/>
      <c r="H218" s="270"/>
      <c r="I218" s="270"/>
      <c r="J218" s="270"/>
      <c r="K218" s="272"/>
      <c r="L218" s="270"/>
      <c r="M218" s="270"/>
      <c r="N218" s="270"/>
      <c r="O218" s="270"/>
      <c r="P218" s="270"/>
      <c r="Q218" s="270"/>
      <c r="R218" s="270"/>
      <c r="T218" s="249"/>
      <c r="U218" s="249"/>
      <c r="V218" s="249"/>
      <c r="W218" s="249"/>
      <c r="X218" s="249"/>
      <c r="Y218" s="249"/>
      <c r="Z218" s="270"/>
      <c r="AA218" s="270"/>
      <c r="AB218" s="270"/>
      <c r="AC218" s="252"/>
      <c r="AD218" s="253"/>
      <c r="AE218" s="252"/>
      <c r="AF218" s="252"/>
      <c r="AG218" s="252"/>
    </row>
    <row r="219" spans="2:33" s="250" customFormat="1" x14ac:dyDescent="0.25">
      <c r="B219" s="270"/>
      <c r="C219" s="270"/>
      <c r="D219" s="271"/>
      <c r="E219" s="270"/>
      <c r="F219" s="270"/>
      <c r="G219" s="270"/>
      <c r="H219" s="270"/>
      <c r="I219" s="270"/>
      <c r="J219" s="270"/>
      <c r="K219" s="272"/>
      <c r="L219" s="270"/>
      <c r="M219" s="270"/>
      <c r="N219" s="270"/>
      <c r="O219" s="270"/>
      <c r="P219" s="270"/>
      <c r="Q219" s="270"/>
      <c r="R219" s="270"/>
      <c r="T219" s="249"/>
      <c r="U219" s="249"/>
      <c r="V219" s="249"/>
      <c r="W219" s="249"/>
      <c r="X219" s="249"/>
      <c r="Y219" s="249"/>
      <c r="Z219" s="270"/>
      <c r="AA219" s="270"/>
      <c r="AB219" s="270"/>
      <c r="AC219" s="252"/>
      <c r="AD219" s="253"/>
      <c r="AE219" s="252"/>
      <c r="AF219" s="252"/>
      <c r="AG219" s="252"/>
    </row>
    <row r="220" spans="2:33" s="250" customFormat="1" x14ac:dyDescent="0.25">
      <c r="B220" s="270"/>
      <c r="C220" s="270"/>
      <c r="D220" s="271"/>
      <c r="E220" s="270"/>
      <c r="F220" s="270"/>
      <c r="G220" s="270"/>
      <c r="H220" s="270"/>
      <c r="I220" s="270"/>
      <c r="J220" s="270"/>
      <c r="K220" s="272"/>
      <c r="L220" s="270"/>
      <c r="M220" s="270"/>
      <c r="N220" s="270"/>
      <c r="O220" s="270"/>
      <c r="P220" s="270"/>
      <c r="Q220" s="270"/>
      <c r="R220" s="270"/>
      <c r="T220" s="249"/>
      <c r="U220" s="249"/>
      <c r="V220" s="249"/>
      <c r="W220" s="249"/>
      <c r="X220" s="249"/>
      <c r="Y220" s="249"/>
      <c r="Z220" s="270"/>
      <c r="AA220" s="270"/>
      <c r="AB220" s="270"/>
      <c r="AC220" s="252"/>
      <c r="AD220" s="253"/>
      <c r="AE220" s="252"/>
      <c r="AF220" s="252"/>
      <c r="AG220" s="252"/>
    </row>
    <row r="221" spans="2:33" s="250" customFormat="1" x14ac:dyDescent="0.25">
      <c r="B221" s="270"/>
      <c r="C221" s="270"/>
      <c r="D221" s="271"/>
      <c r="E221" s="270"/>
      <c r="F221" s="270"/>
      <c r="G221" s="270"/>
      <c r="H221" s="270"/>
      <c r="I221" s="270"/>
      <c r="J221" s="270"/>
      <c r="K221" s="272"/>
      <c r="L221" s="270"/>
      <c r="M221" s="270"/>
      <c r="N221" s="270"/>
      <c r="O221" s="270"/>
      <c r="P221" s="270"/>
      <c r="Q221" s="270"/>
      <c r="R221" s="270"/>
      <c r="T221" s="249"/>
      <c r="U221" s="249"/>
      <c r="V221" s="249"/>
      <c r="W221" s="249"/>
      <c r="X221" s="249"/>
      <c r="Y221" s="249"/>
      <c r="Z221" s="270"/>
      <c r="AA221" s="270"/>
      <c r="AB221" s="270"/>
      <c r="AC221" s="252"/>
      <c r="AD221" s="253"/>
      <c r="AE221" s="252"/>
      <c r="AF221" s="252"/>
      <c r="AG221" s="252"/>
    </row>
    <row r="222" spans="2:33" s="250" customFormat="1" x14ac:dyDescent="0.25">
      <c r="B222" s="270"/>
      <c r="C222" s="270"/>
      <c r="D222" s="271"/>
      <c r="E222" s="270"/>
      <c r="F222" s="270"/>
      <c r="G222" s="270"/>
      <c r="H222" s="270"/>
      <c r="I222" s="270"/>
      <c r="J222" s="270"/>
      <c r="K222" s="272"/>
      <c r="L222" s="270"/>
      <c r="M222" s="270"/>
      <c r="N222" s="270"/>
      <c r="O222" s="270"/>
      <c r="P222" s="270"/>
      <c r="Q222" s="270"/>
      <c r="R222" s="270"/>
      <c r="T222" s="249"/>
      <c r="U222" s="249"/>
      <c r="V222" s="249"/>
      <c r="W222" s="249"/>
      <c r="X222" s="249"/>
      <c r="Y222" s="249"/>
      <c r="Z222" s="270"/>
      <c r="AA222" s="270"/>
      <c r="AB222" s="270"/>
      <c r="AC222" s="252"/>
      <c r="AD222" s="253"/>
      <c r="AE222" s="252"/>
      <c r="AF222" s="252"/>
      <c r="AG222" s="252"/>
    </row>
    <row r="223" spans="2:33" s="250" customFormat="1" x14ac:dyDescent="0.25">
      <c r="B223" s="270"/>
      <c r="C223" s="270"/>
      <c r="D223" s="271"/>
      <c r="E223" s="270"/>
      <c r="F223" s="270"/>
      <c r="G223" s="270"/>
      <c r="H223" s="270"/>
      <c r="I223" s="270"/>
      <c r="J223" s="270"/>
      <c r="K223" s="272"/>
      <c r="L223" s="270"/>
      <c r="M223" s="270"/>
      <c r="N223" s="270"/>
      <c r="O223" s="270"/>
      <c r="P223" s="270"/>
      <c r="Q223" s="270"/>
      <c r="R223" s="270"/>
      <c r="T223" s="249"/>
      <c r="U223" s="249"/>
      <c r="V223" s="249"/>
      <c r="W223" s="249"/>
      <c r="X223" s="249"/>
      <c r="Y223" s="249"/>
      <c r="Z223" s="270"/>
      <c r="AA223" s="270"/>
      <c r="AB223" s="270"/>
      <c r="AC223" s="252"/>
      <c r="AD223" s="253"/>
      <c r="AE223" s="252"/>
      <c r="AF223" s="252"/>
      <c r="AG223" s="252"/>
    </row>
    <row r="224" spans="2:33" s="250" customFormat="1" x14ac:dyDescent="0.25">
      <c r="B224" s="270"/>
      <c r="C224" s="270"/>
      <c r="D224" s="271"/>
      <c r="E224" s="270"/>
      <c r="F224" s="270"/>
      <c r="G224" s="270"/>
      <c r="H224" s="270"/>
      <c r="I224" s="270"/>
      <c r="J224" s="270"/>
      <c r="K224" s="272"/>
      <c r="L224" s="270"/>
      <c r="M224" s="270"/>
      <c r="N224" s="270"/>
      <c r="O224" s="270"/>
      <c r="P224" s="270"/>
      <c r="Q224" s="270"/>
      <c r="R224" s="270"/>
      <c r="T224" s="249"/>
      <c r="U224" s="249"/>
      <c r="V224" s="249"/>
      <c r="W224" s="249"/>
      <c r="X224" s="249"/>
      <c r="Y224" s="249"/>
      <c r="Z224" s="270"/>
      <c r="AA224" s="270"/>
      <c r="AB224" s="270"/>
      <c r="AC224" s="252"/>
      <c r="AD224" s="253"/>
      <c r="AE224" s="252"/>
      <c r="AF224" s="252"/>
      <c r="AG224" s="252"/>
    </row>
    <row r="225" spans="2:33" s="250" customFormat="1" x14ac:dyDescent="0.25">
      <c r="B225" s="270"/>
      <c r="C225" s="270"/>
      <c r="D225" s="271"/>
      <c r="E225" s="270"/>
      <c r="F225" s="270"/>
      <c r="G225" s="270"/>
      <c r="H225" s="270"/>
      <c r="I225" s="270"/>
      <c r="J225" s="270"/>
      <c r="K225" s="272"/>
      <c r="L225" s="270"/>
      <c r="M225" s="270"/>
      <c r="N225" s="270"/>
      <c r="O225" s="270"/>
      <c r="P225" s="270"/>
      <c r="Q225" s="270"/>
      <c r="R225" s="270"/>
      <c r="T225" s="249"/>
      <c r="U225" s="249"/>
      <c r="V225" s="249"/>
      <c r="W225" s="249"/>
      <c r="X225" s="249"/>
      <c r="Y225" s="249"/>
      <c r="Z225" s="270"/>
      <c r="AA225" s="270"/>
      <c r="AB225" s="270"/>
      <c r="AC225" s="252"/>
      <c r="AD225" s="253"/>
      <c r="AE225" s="252"/>
      <c r="AF225" s="252"/>
      <c r="AG225" s="252"/>
    </row>
    <row r="226" spans="2:33" s="250" customFormat="1" x14ac:dyDescent="0.25">
      <c r="B226" s="270"/>
      <c r="C226" s="270"/>
      <c r="D226" s="271"/>
      <c r="E226" s="270"/>
      <c r="F226" s="270"/>
      <c r="G226" s="270"/>
      <c r="H226" s="270"/>
      <c r="I226" s="270"/>
      <c r="J226" s="270"/>
      <c r="K226" s="272"/>
      <c r="L226" s="270"/>
      <c r="M226" s="270"/>
      <c r="N226" s="270"/>
      <c r="O226" s="270"/>
      <c r="P226" s="270"/>
      <c r="Q226" s="270"/>
      <c r="R226" s="270"/>
      <c r="T226" s="249"/>
      <c r="U226" s="249"/>
      <c r="V226" s="249"/>
      <c r="W226" s="249"/>
      <c r="X226" s="249"/>
      <c r="Y226" s="249"/>
      <c r="Z226" s="270"/>
      <c r="AA226" s="270"/>
      <c r="AB226" s="270"/>
      <c r="AC226" s="252"/>
      <c r="AD226" s="253"/>
      <c r="AE226" s="252"/>
      <c r="AF226" s="252"/>
      <c r="AG226" s="252"/>
    </row>
    <row r="227" spans="2:33" s="250" customFormat="1" x14ac:dyDescent="0.25">
      <c r="B227" s="270"/>
      <c r="C227" s="270"/>
      <c r="D227" s="271"/>
      <c r="E227" s="270"/>
      <c r="F227" s="270"/>
      <c r="G227" s="270"/>
      <c r="H227" s="270"/>
      <c r="I227" s="270"/>
      <c r="J227" s="270"/>
      <c r="K227" s="272"/>
      <c r="L227" s="270"/>
      <c r="M227" s="270"/>
      <c r="N227" s="270"/>
      <c r="O227" s="270"/>
      <c r="P227" s="270"/>
      <c r="Q227" s="270"/>
      <c r="R227" s="270"/>
      <c r="T227" s="249"/>
      <c r="U227" s="249"/>
      <c r="V227" s="249"/>
      <c r="W227" s="249"/>
      <c r="X227" s="249"/>
      <c r="Y227" s="249"/>
      <c r="Z227" s="270"/>
      <c r="AA227" s="270"/>
      <c r="AB227" s="270"/>
      <c r="AC227" s="252"/>
      <c r="AD227" s="253"/>
      <c r="AE227" s="252"/>
      <c r="AF227" s="252"/>
      <c r="AG227" s="252"/>
    </row>
    <row r="228" spans="2:33" s="250" customFormat="1" x14ac:dyDescent="0.25">
      <c r="B228" s="270"/>
      <c r="C228" s="270"/>
      <c r="D228" s="271"/>
      <c r="E228" s="270"/>
      <c r="F228" s="270"/>
      <c r="G228" s="270"/>
      <c r="H228" s="270"/>
      <c r="I228" s="270"/>
      <c r="J228" s="270"/>
      <c r="K228" s="272"/>
      <c r="L228" s="270"/>
      <c r="M228" s="270"/>
      <c r="N228" s="270"/>
      <c r="O228" s="270"/>
      <c r="P228" s="270"/>
      <c r="Q228" s="270"/>
      <c r="R228" s="270"/>
      <c r="T228" s="249"/>
      <c r="U228" s="249"/>
      <c r="V228" s="249"/>
      <c r="W228" s="249"/>
      <c r="X228" s="249"/>
      <c r="Y228" s="249"/>
      <c r="Z228" s="270"/>
      <c r="AA228" s="270"/>
      <c r="AB228" s="270"/>
      <c r="AC228" s="252"/>
      <c r="AD228" s="253"/>
      <c r="AE228" s="252"/>
      <c r="AF228" s="252"/>
      <c r="AG228" s="252"/>
    </row>
    <row r="229" spans="2:33" s="250" customFormat="1" x14ac:dyDescent="0.25">
      <c r="B229" s="270"/>
      <c r="C229" s="270"/>
      <c r="D229" s="271"/>
      <c r="E229" s="270"/>
      <c r="F229" s="270"/>
      <c r="G229" s="270"/>
      <c r="H229" s="270"/>
      <c r="I229" s="270"/>
      <c r="J229" s="270"/>
      <c r="K229" s="272"/>
      <c r="L229" s="270"/>
      <c r="M229" s="270"/>
      <c r="N229" s="270"/>
      <c r="O229" s="270"/>
      <c r="P229" s="270"/>
      <c r="Q229" s="270"/>
      <c r="R229" s="270"/>
      <c r="T229" s="249"/>
      <c r="U229" s="249"/>
      <c r="V229" s="249"/>
      <c r="W229" s="249"/>
      <c r="X229" s="249"/>
      <c r="Y229" s="249"/>
      <c r="Z229" s="270"/>
      <c r="AA229" s="270"/>
      <c r="AB229" s="270"/>
      <c r="AC229" s="252"/>
      <c r="AD229" s="253"/>
      <c r="AE229" s="252"/>
      <c r="AF229" s="252"/>
      <c r="AG229" s="252"/>
    </row>
    <row r="230" spans="2:33" s="250" customFormat="1" x14ac:dyDescent="0.25">
      <c r="B230" s="270"/>
      <c r="C230" s="270"/>
      <c r="D230" s="271"/>
      <c r="E230" s="270"/>
      <c r="F230" s="270"/>
      <c r="G230" s="270"/>
      <c r="H230" s="270"/>
      <c r="I230" s="270"/>
      <c r="J230" s="270"/>
      <c r="K230" s="272"/>
      <c r="L230" s="270"/>
      <c r="M230" s="270"/>
      <c r="N230" s="270"/>
      <c r="O230" s="270"/>
      <c r="P230" s="270"/>
      <c r="Q230" s="270"/>
      <c r="R230" s="270"/>
      <c r="T230" s="249"/>
      <c r="U230" s="249"/>
      <c r="V230" s="249"/>
      <c r="W230" s="249"/>
      <c r="X230" s="249"/>
      <c r="Y230" s="249"/>
      <c r="Z230" s="270"/>
      <c r="AA230" s="270"/>
      <c r="AB230" s="270"/>
      <c r="AC230" s="252"/>
      <c r="AD230" s="253"/>
      <c r="AE230" s="252"/>
      <c r="AF230" s="252"/>
      <c r="AG230" s="252"/>
    </row>
    <row r="231" spans="2:33" s="250" customFormat="1" x14ac:dyDescent="0.25">
      <c r="B231" s="270"/>
      <c r="C231" s="270"/>
      <c r="D231" s="271"/>
      <c r="E231" s="270"/>
      <c r="F231" s="270"/>
      <c r="G231" s="270"/>
      <c r="H231" s="270"/>
      <c r="I231" s="270"/>
      <c r="J231" s="270"/>
      <c r="K231" s="272"/>
      <c r="L231" s="270"/>
      <c r="M231" s="270"/>
      <c r="N231" s="270"/>
      <c r="O231" s="270"/>
      <c r="P231" s="270"/>
      <c r="Q231" s="270"/>
      <c r="R231" s="270"/>
      <c r="T231" s="249"/>
      <c r="U231" s="249"/>
      <c r="V231" s="249"/>
      <c r="W231" s="249"/>
      <c r="X231" s="249"/>
      <c r="Y231" s="249"/>
      <c r="Z231" s="270"/>
      <c r="AA231" s="270"/>
      <c r="AB231" s="270"/>
      <c r="AC231" s="252"/>
      <c r="AD231" s="253"/>
      <c r="AE231" s="252"/>
      <c r="AF231" s="252"/>
      <c r="AG231" s="252"/>
    </row>
    <row r="232" spans="2:33" s="250" customFormat="1" x14ac:dyDescent="0.25">
      <c r="B232" s="270"/>
      <c r="C232" s="270"/>
      <c r="D232" s="271"/>
      <c r="E232" s="270"/>
      <c r="F232" s="270"/>
      <c r="G232" s="270"/>
      <c r="H232" s="270"/>
      <c r="I232" s="270"/>
      <c r="J232" s="270"/>
      <c r="K232" s="272"/>
      <c r="L232" s="270"/>
      <c r="M232" s="270"/>
      <c r="N232" s="270"/>
      <c r="O232" s="270"/>
      <c r="P232" s="270"/>
      <c r="Q232" s="270"/>
      <c r="R232" s="270"/>
      <c r="T232" s="249"/>
      <c r="U232" s="249"/>
      <c r="V232" s="249"/>
      <c r="W232" s="249"/>
      <c r="X232" s="249"/>
      <c r="Y232" s="249"/>
      <c r="Z232" s="270"/>
      <c r="AA232" s="270"/>
      <c r="AB232" s="270"/>
      <c r="AC232" s="252"/>
      <c r="AD232" s="253"/>
      <c r="AE232" s="252"/>
      <c r="AF232" s="252"/>
      <c r="AG232" s="252"/>
    </row>
    <row r="233" spans="2:33" s="250" customFormat="1" x14ac:dyDescent="0.25">
      <c r="B233" s="270"/>
      <c r="C233" s="270"/>
      <c r="D233" s="271"/>
      <c r="E233" s="270"/>
      <c r="F233" s="270"/>
      <c r="G233" s="270"/>
      <c r="H233" s="270"/>
      <c r="I233" s="270"/>
      <c r="J233" s="270"/>
      <c r="K233" s="272"/>
      <c r="L233" s="270"/>
      <c r="M233" s="270"/>
      <c r="N233" s="270"/>
      <c r="O233" s="270"/>
      <c r="P233" s="270"/>
      <c r="Q233" s="270"/>
      <c r="R233" s="270"/>
      <c r="T233" s="249"/>
      <c r="U233" s="249"/>
      <c r="V233" s="249"/>
      <c r="W233" s="249"/>
      <c r="X233" s="249"/>
      <c r="Y233" s="249"/>
      <c r="Z233" s="270"/>
      <c r="AA233" s="270"/>
      <c r="AB233" s="270"/>
      <c r="AC233" s="252"/>
      <c r="AD233" s="253"/>
      <c r="AE233" s="252"/>
      <c r="AF233" s="252"/>
      <c r="AG233" s="252"/>
    </row>
    <row r="234" spans="2:33" s="250" customFormat="1" x14ac:dyDescent="0.25">
      <c r="B234" s="270"/>
      <c r="C234" s="270"/>
      <c r="D234" s="271"/>
      <c r="E234" s="270"/>
      <c r="F234" s="270"/>
      <c r="G234" s="270"/>
      <c r="H234" s="270"/>
      <c r="I234" s="270"/>
      <c r="J234" s="270"/>
      <c r="K234" s="272"/>
      <c r="L234" s="270"/>
      <c r="M234" s="270"/>
      <c r="N234" s="270"/>
      <c r="O234" s="270"/>
      <c r="P234" s="270"/>
      <c r="Q234" s="270"/>
      <c r="R234" s="270"/>
      <c r="T234" s="249"/>
      <c r="U234" s="249"/>
      <c r="V234" s="249"/>
      <c r="W234" s="249"/>
      <c r="X234" s="249"/>
      <c r="Y234" s="249"/>
      <c r="Z234" s="270"/>
      <c r="AA234" s="270"/>
      <c r="AB234" s="270"/>
      <c r="AC234" s="252"/>
      <c r="AD234" s="253"/>
      <c r="AE234" s="252"/>
      <c r="AF234" s="252"/>
      <c r="AG234" s="252"/>
    </row>
    <row r="235" spans="2:33" s="250" customFormat="1" x14ac:dyDescent="0.25">
      <c r="B235" s="270"/>
      <c r="C235" s="270"/>
      <c r="D235" s="271"/>
      <c r="E235" s="270"/>
      <c r="F235" s="270"/>
      <c r="G235" s="270"/>
      <c r="H235" s="270"/>
      <c r="I235" s="270"/>
      <c r="J235" s="270"/>
      <c r="K235" s="272"/>
      <c r="L235" s="270"/>
      <c r="M235" s="270"/>
      <c r="N235" s="270"/>
      <c r="O235" s="270"/>
      <c r="P235" s="270"/>
      <c r="Q235" s="270"/>
      <c r="R235" s="270"/>
      <c r="T235" s="249"/>
      <c r="U235" s="249"/>
      <c r="V235" s="249"/>
      <c r="W235" s="249"/>
      <c r="X235" s="249"/>
      <c r="Y235" s="249"/>
      <c r="Z235" s="270"/>
      <c r="AA235" s="270"/>
      <c r="AB235" s="270"/>
      <c r="AC235" s="252"/>
      <c r="AD235" s="253"/>
      <c r="AE235" s="252"/>
      <c r="AF235" s="252"/>
      <c r="AG235" s="252"/>
    </row>
    <row r="236" spans="2:33" s="250" customFormat="1" x14ac:dyDescent="0.25">
      <c r="B236" s="270"/>
      <c r="C236" s="270"/>
      <c r="D236" s="271"/>
      <c r="E236" s="270"/>
      <c r="F236" s="270"/>
      <c r="G236" s="270"/>
      <c r="H236" s="270"/>
      <c r="I236" s="270"/>
      <c r="J236" s="270"/>
      <c r="K236" s="272"/>
      <c r="L236" s="270"/>
      <c r="M236" s="270"/>
      <c r="N236" s="270"/>
      <c r="O236" s="270"/>
      <c r="P236" s="270"/>
      <c r="Q236" s="270"/>
      <c r="R236" s="270"/>
      <c r="T236" s="249"/>
      <c r="U236" s="249"/>
      <c r="V236" s="249"/>
      <c r="W236" s="249"/>
      <c r="X236" s="249"/>
      <c r="Y236" s="249"/>
      <c r="Z236" s="270"/>
      <c r="AA236" s="270"/>
      <c r="AB236" s="270"/>
      <c r="AC236" s="252"/>
      <c r="AD236" s="253"/>
      <c r="AE236" s="252"/>
      <c r="AF236" s="252"/>
      <c r="AG236" s="252"/>
    </row>
    <row r="237" spans="2:33" s="250" customFormat="1" x14ac:dyDescent="0.25">
      <c r="B237" s="270"/>
      <c r="C237" s="270"/>
      <c r="D237" s="271"/>
      <c r="E237" s="270"/>
      <c r="F237" s="270"/>
      <c r="G237" s="270"/>
      <c r="H237" s="270"/>
      <c r="I237" s="270"/>
      <c r="J237" s="270"/>
      <c r="K237" s="272"/>
      <c r="L237" s="270"/>
      <c r="M237" s="270"/>
      <c r="N237" s="270"/>
      <c r="O237" s="270"/>
      <c r="P237" s="270"/>
      <c r="Q237" s="270"/>
      <c r="R237" s="270"/>
      <c r="T237" s="249"/>
      <c r="U237" s="249"/>
      <c r="V237" s="249"/>
      <c r="W237" s="249"/>
      <c r="X237" s="249"/>
      <c r="Y237" s="249"/>
      <c r="Z237" s="270"/>
      <c r="AA237" s="270"/>
      <c r="AB237" s="270"/>
      <c r="AC237" s="252"/>
      <c r="AD237" s="253"/>
      <c r="AE237" s="252"/>
      <c r="AF237" s="252"/>
      <c r="AG237" s="252"/>
    </row>
    <row r="238" spans="2:33" s="250" customFormat="1" x14ac:dyDescent="0.25">
      <c r="B238" s="270"/>
      <c r="C238" s="270"/>
      <c r="D238" s="271"/>
      <c r="E238" s="270"/>
      <c r="F238" s="270"/>
      <c r="G238" s="270"/>
      <c r="H238" s="270"/>
      <c r="I238" s="270"/>
      <c r="J238" s="270"/>
      <c r="K238" s="272"/>
      <c r="L238" s="270"/>
      <c r="M238" s="270"/>
      <c r="N238" s="270"/>
      <c r="O238" s="270"/>
      <c r="P238" s="270"/>
      <c r="Q238" s="270"/>
      <c r="R238" s="270"/>
      <c r="T238" s="249"/>
      <c r="U238" s="249"/>
      <c r="V238" s="249"/>
      <c r="W238" s="249"/>
      <c r="X238" s="249"/>
      <c r="Y238" s="249"/>
      <c r="Z238" s="270"/>
      <c r="AA238" s="270"/>
      <c r="AB238" s="270"/>
      <c r="AC238" s="252"/>
      <c r="AD238" s="253"/>
      <c r="AE238" s="252"/>
      <c r="AF238" s="252"/>
      <c r="AG238" s="252"/>
    </row>
    <row r="239" spans="2:33" s="250" customFormat="1" x14ac:dyDescent="0.25">
      <c r="B239" s="270"/>
      <c r="C239" s="270"/>
      <c r="D239" s="271"/>
      <c r="E239" s="270"/>
      <c r="F239" s="270"/>
      <c r="G239" s="270"/>
      <c r="H239" s="270"/>
      <c r="I239" s="270"/>
      <c r="J239" s="270"/>
      <c r="K239" s="272"/>
      <c r="L239" s="270"/>
      <c r="M239" s="270"/>
      <c r="N239" s="270"/>
      <c r="O239" s="270"/>
      <c r="P239" s="270"/>
      <c r="Q239" s="270"/>
      <c r="R239" s="270"/>
      <c r="T239" s="249"/>
      <c r="U239" s="249"/>
      <c r="V239" s="249"/>
      <c r="W239" s="249"/>
      <c r="X239" s="249"/>
      <c r="Y239" s="249"/>
      <c r="Z239" s="270"/>
      <c r="AA239" s="270"/>
      <c r="AB239" s="270"/>
      <c r="AC239" s="252"/>
      <c r="AD239" s="253"/>
      <c r="AE239" s="252"/>
      <c r="AF239" s="252"/>
      <c r="AG239" s="252"/>
    </row>
    <row r="240" spans="2:33" s="250" customFormat="1" x14ac:dyDescent="0.25">
      <c r="B240" s="270"/>
      <c r="C240" s="270"/>
      <c r="D240" s="271"/>
      <c r="E240" s="270"/>
      <c r="F240" s="270"/>
      <c r="G240" s="270"/>
      <c r="H240" s="270"/>
      <c r="I240" s="270"/>
      <c r="J240" s="270"/>
      <c r="K240" s="272"/>
      <c r="L240" s="270"/>
      <c r="M240" s="270"/>
      <c r="N240" s="270"/>
      <c r="O240" s="270"/>
      <c r="P240" s="270"/>
      <c r="Q240" s="270"/>
      <c r="R240" s="270"/>
      <c r="T240" s="249"/>
      <c r="U240" s="249"/>
      <c r="V240" s="249"/>
      <c r="W240" s="249"/>
      <c r="X240" s="249"/>
      <c r="Y240" s="249"/>
      <c r="Z240" s="270"/>
      <c r="AA240" s="270"/>
      <c r="AB240" s="270"/>
      <c r="AC240" s="252"/>
      <c r="AD240" s="253"/>
      <c r="AE240" s="252"/>
      <c r="AF240" s="252"/>
      <c r="AG240" s="252"/>
    </row>
    <row r="241" spans="2:33" s="250" customFormat="1" x14ac:dyDescent="0.25">
      <c r="B241" s="270"/>
      <c r="C241" s="270"/>
      <c r="D241" s="271"/>
      <c r="E241" s="270"/>
      <c r="F241" s="270"/>
      <c r="G241" s="270"/>
      <c r="H241" s="270"/>
      <c r="I241" s="270"/>
      <c r="J241" s="270"/>
      <c r="K241" s="272"/>
      <c r="L241" s="270"/>
      <c r="M241" s="270"/>
      <c r="N241" s="270"/>
      <c r="O241" s="270"/>
      <c r="P241" s="270"/>
      <c r="Q241" s="270"/>
      <c r="R241" s="270"/>
      <c r="T241" s="249"/>
      <c r="U241" s="249"/>
      <c r="V241" s="249"/>
      <c r="W241" s="249"/>
      <c r="X241" s="249"/>
      <c r="Y241" s="249"/>
      <c r="Z241" s="270"/>
      <c r="AA241" s="270"/>
      <c r="AB241" s="270"/>
      <c r="AC241" s="252"/>
      <c r="AD241" s="253"/>
      <c r="AE241" s="252"/>
      <c r="AF241" s="252"/>
      <c r="AG241" s="252"/>
    </row>
    <row r="242" spans="2:33" s="250" customFormat="1" x14ac:dyDescent="0.25">
      <c r="B242" s="270"/>
      <c r="C242" s="270"/>
      <c r="D242" s="271"/>
      <c r="E242" s="270"/>
      <c r="F242" s="270"/>
      <c r="G242" s="270"/>
      <c r="H242" s="270"/>
      <c r="I242" s="270"/>
      <c r="J242" s="270"/>
      <c r="K242" s="272"/>
      <c r="L242" s="270"/>
      <c r="M242" s="270"/>
      <c r="N242" s="270"/>
      <c r="O242" s="270"/>
      <c r="P242" s="270"/>
      <c r="Q242" s="270"/>
      <c r="R242" s="270"/>
      <c r="T242" s="249"/>
      <c r="U242" s="249"/>
      <c r="V242" s="249"/>
      <c r="W242" s="249"/>
      <c r="X242" s="249"/>
      <c r="Y242" s="249"/>
      <c r="Z242" s="270"/>
      <c r="AA242" s="270"/>
      <c r="AB242" s="270"/>
      <c r="AC242" s="252"/>
      <c r="AD242" s="253"/>
      <c r="AE242" s="252"/>
      <c r="AF242" s="252"/>
      <c r="AG242" s="252"/>
    </row>
    <row r="243" spans="2:33" s="250" customFormat="1" x14ac:dyDescent="0.25">
      <c r="B243" s="270"/>
      <c r="C243" s="270"/>
      <c r="D243" s="271"/>
      <c r="E243" s="270"/>
      <c r="F243" s="270"/>
      <c r="G243" s="270"/>
      <c r="H243" s="270"/>
      <c r="I243" s="270"/>
      <c r="J243" s="270"/>
      <c r="K243" s="272"/>
      <c r="L243" s="270"/>
      <c r="M243" s="270"/>
      <c r="N243" s="270"/>
      <c r="O243" s="270"/>
      <c r="P243" s="270"/>
      <c r="Q243" s="270"/>
      <c r="R243" s="270"/>
      <c r="T243" s="249"/>
      <c r="U243" s="249"/>
      <c r="V243" s="249"/>
      <c r="W243" s="249"/>
      <c r="X243" s="249"/>
      <c r="Y243" s="249"/>
      <c r="Z243" s="270"/>
      <c r="AA243" s="270"/>
      <c r="AB243" s="270"/>
      <c r="AC243" s="252"/>
      <c r="AD243" s="253"/>
      <c r="AE243" s="252"/>
      <c r="AF243" s="252"/>
      <c r="AG243" s="252"/>
    </row>
    <row r="244" spans="2:33" s="250" customFormat="1" x14ac:dyDescent="0.25">
      <c r="B244" s="270"/>
      <c r="C244" s="270"/>
      <c r="D244" s="271"/>
      <c r="E244" s="270"/>
      <c r="F244" s="270"/>
      <c r="G244" s="270"/>
      <c r="H244" s="270"/>
      <c r="I244" s="270"/>
      <c r="J244" s="270"/>
      <c r="K244" s="272"/>
      <c r="L244" s="270"/>
      <c r="M244" s="270"/>
      <c r="N244" s="270"/>
      <c r="O244" s="270"/>
      <c r="P244" s="270"/>
      <c r="Q244" s="270"/>
      <c r="R244" s="270"/>
      <c r="T244" s="249"/>
      <c r="U244" s="249"/>
      <c r="V244" s="249"/>
      <c r="W244" s="249"/>
      <c r="X244" s="249"/>
      <c r="Y244" s="249"/>
      <c r="Z244" s="270"/>
      <c r="AA244" s="270"/>
      <c r="AB244" s="270"/>
      <c r="AC244" s="252"/>
      <c r="AD244" s="253"/>
      <c r="AE244" s="252"/>
      <c r="AF244" s="252"/>
      <c r="AG244" s="252"/>
    </row>
    <row r="245" spans="2:33" s="250" customFormat="1" x14ac:dyDescent="0.25">
      <c r="B245" s="270"/>
      <c r="C245" s="270"/>
      <c r="D245" s="271"/>
      <c r="E245" s="270"/>
      <c r="F245" s="270"/>
      <c r="G245" s="270"/>
      <c r="H245" s="270"/>
      <c r="I245" s="270"/>
      <c r="J245" s="270"/>
      <c r="K245" s="272"/>
      <c r="L245" s="270"/>
      <c r="M245" s="270"/>
      <c r="N245" s="270"/>
      <c r="O245" s="270"/>
      <c r="P245" s="270"/>
      <c r="Q245" s="270"/>
      <c r="R245" s="270"/>
      <c r="T245" s="249"/>
      <c r="U245" s="249"/>
      <c r="V245" s="249"/>
      <c r="W245" s="249"/>
      <c r="X245" s="249"/>
      <c r="Y245" s="249"/>
      <c r="Z245" s="270"/>
      <c r="AA245" s="270"/>
      <c r="AB245" s="270"/>
      <c r="AC245" s="252"/>
      <c r="AD245" s="253"/>
      <c r="AE245" s="252"/>
      <c r="AF245" s="252"/>
      <c r="AG245" s="252"/>
    </row>
    <row r="246" spans="2:33" s="250" customFormat="1" x14ac:dyDescent="0.25">
      <c r="B246" s="270"/>
      <c r="C246" s="270"/>
      <c r="D246" s="271"/>
      <c r="E246" s="270"/>
      <c r="F246" s="270"/>
      <c r="G246" s="270"/>
      <c r="H246" s="270"/>
      <c r="I246" s="270"/>
      <c r="J246" s="270"/>
      <c r="K246" s="272"/>
      <c r="L246" s="270"/>
      <c r="M246" s="270"/>
      <c r="N246" s="270"/>
      <c r="O246" s="270"/>
      <c r="P246" s="270"/>
      <c r="Q246" s="270"/>
      <c r="R246" s="270"/>
      <c r="T246" s="249"/>
      <c r="U246" s="249"/>
      <c r="V246" s="249"/>
      <c r="W246" s="249"/>
      <c r="X246" s="249"/>
      <c r="Y246" s="249"/>
      <c r="Z246" s="270"/>
      <c r="AA246" s="270"/>
      <c r="AB246" s="270"/>
      <c r="AC246" s="252"/>
      <c r="AD246" s="253"/>
      <c r="AE246" s="252"/>
      <c r="AF246" s="252"/>
      <c r="AG246" s="252"/>
    </row>
    <row r="247" spans="2:33" s="250" customFormat="1" x14ac:dyDescent="0.25">
      <c r="B247" s="270"/>
      <c r="C247" s="270"/>
      <c r="D247" s="271"/>
      <c r="E247" s="270"/>
      <c r="F247" s="270"/>
      <c r="G247" s="270"/>
      <c r="H247" s="270"/>
      <c r="I247" s="270"/>
      <c r="J247" s="270"/>
      <c r="K247" s="272"/>
      <c r="L247" s="270"/>
      <c r="M247" s="270"/>
      <c r="N247" s="270"/>
      <c r="O247" s="270"/>
      <c r="P247" s="270"/>
      <c r="Q247" s="270"/>
      <c r="R247" s="270"/>
      <c r="T247" s="249"/>
      <c r="U247" s="249"/>
      <c r="V247" s="249"/>
      <c r="W247" s="249"/>
      <c r="X247" s="249"/>
      <c r="Y247" s="249"/>
      <c r="Z247" s="270"/>
      <c r="AA247" s="270"/>
      <c r="AB247" s="270"/>
      <c r="AC247" s="252"/>
      <c r="AD247" s="253"/>
      <c r="AE247" s="252"/>
      <c r="AF247" s="252"/>
      <c r="AG247" s="252"/>
    </row>
    <row r="248" spans="2:33" s="250" customFormat="1" x14ac:dyDescent="0.25">
      <c r="B248" s="270"/>
      <c r="C248" s="270"/>
      <c r="D248" s="271"/>
      <c r="E248" s="270"/>
      <c r="F248" s="270"/>
      <c r="G248" s="270"/>
      <c r="H248" s="270"/>
      <c r="I248" s="270"/>
      <c r="J248" s="270"/>
      <c r="K248" s="272"/>
      <c r="L248" s="270"/>
      <c r="M248" s="270"/>
      <c r="N248" s="270"/>
      <c r="O248" s="270"/>
      <c r="P248" s="270"/>
      <c r="Q248" s="270"/>
      <c r="R248" s="270"/>
      <c r="T248" s="249"/>
      <c r="U248" s="249"/>
      <c r="V248" s="249"/>
      <c r="W248" s="249"/>
      <c r="X248" s="249"/>
      <c r="Y248" s="249"/>
      <c r="Z248" s="270"/>
      <c r="AA248" s="270"/>
      <c r="AB248" s="270"/>
      <c r="AC248" s="252"/>
      <c r="AD248" s="253"/>
      <c r="AE248" s="252"/>
      <c r="AF248" s="252"/>
      <c r="AG248" s="252"/>
    </row>
    <row r="249" spans="2:33" s="250" customFormat="1" x14ac:dyDescent="0.25">
      <c r="B249" s="270"/>
      <c r="C249" s="270"/>
      <c r="D249" s="271"/>
      <c r="E249" s="270"/>
      <c r="F249" s="270"/>
      <c r="G249" s="270"/>
      <c r="H249" s="270"/>
      <c r="I249" s="270"/>
      <c r="J249" s="270"/>
      <c r="K249" s="272"/>
      <c r="L249" s="270"/>
      <c r="M249" s="270"/>
      <c r="N249" s="270"/>
      <c r="O249" s="270"/>
      <c r="P249" s="270"/>
      <c r="Q249" s="270"/>
      <c r="R249" s="270"/>
      <c r="T249" s="249"/>
      <c r="U249" s="249"/>
      <c r="V249" s="249"/>
      <c r="W249" s="249"/>
      <c r="X249" s="249"/>
      <c r="Y249" s="249"/>
      <c r="Z249" s="270"/>
      <c r="AA249" s="270"/>
      <c r="AB249" s="270"/>
      <c r="AC249" s="252"/>
      <c r="AD249" s="253"/>
      <c r="AE249" s="252"/>
      <c r="AF249" s="252"/>
      <c r="AG249" s="252"/>
    </row>
    <row r="250" spans="2:33" s="250" customFormat="1" x14ac:dyDescent="0.25">
      <c r="B250" s="270"/>
      <c r="C250" s="270"/>
      <c r="D250" s="271"/>
      <c r="E250" s="270"/>
      <c r="F250" s="270"/>
      <c r="G250" s="270"/>
      <c r="H250" s="270"/>
      <c r="I250" s="270"/>
      <c r="J250" s="270"/>
      <c r="K250" s="272"/>
      <c r="L250" s="270"/>
      <c r="M250" s="270"/>
      <c r="N250" s="270"/>
      <c r="O250" s="270"/>
      <c r="P250" s="270"/>
      <c r="Q250" s="270"/>
      <c r="R250" s="270"/>
      <c r="T250" s="249"/>
      <c r="U250" s="249"/>
      <c r="V250" s="249"/>
      <c r="W250" s="249"/>
      <c r="X250" s="249"/>
      <c r="Y250" s="249"/>
      <c r="Z250" s="270"/>
      <c r="AA250" s="270"/>
      <c r="AB250" s="270"/>
      <c r="AC250" s="252"/>
      <c r="AD250" s="253"/>
      <c r="AE250" s="252"/>
      <c r="AF250" s="252"/>
      <c r="AG250" s="252"/>
    </row>
    <row r="251" spans="2:33" s="250" customFormat="1" x14ac:dyDescent="0.25">
      <c r="B251" s="270"/>
      <c r="C251" s="270"/>
      <c r="D251" s="271"/>
      <c r="E251" s="270"/>
      <c r="F251" s="270"/>
      <c r="G251" s="270"/>
      <c r="H251" s="270"/>
      <c r="I251" s="270"/>
      <c r="J251" s="270"/>
      <c r="K251" s="272"/>
      <c r="L251" s="270"/>
      <c r="M251" s="270"/>
      <c r="N251" s="270"/>
      <c r="O251" s="270"/>
      <c r="P251" s="270"/>
      <c r="Q251" s="270"/>
      <c r="R251" s="270"/>
      <c r="T251" s="249"/>
      <c r="U251" s="249"/>
      <c r="V251" s="249"/>
      <c r="W251" s="249"/>
      <c r="X251" s="249"/>
      <c r="Y251" s="249"/>
      <c r="Z251" s="270"/>
      <c r="AA251" s="270"/>
      <c r="AB251" s="270"/>
      <c r="AC251" s="252"/>
      <c r="AD251" s="253"/>
      <c r="AE251" s="252"/>
      <c r="AF251" s="252"/>
      <c r="AG251" s="252"/>
    </row>
    <row r="252" spans="2:33" s="250" customFormat="1" x14ac:dyDescent="0.25">
      <c r="B252" s="270"/>
      <c r="C252" s="270"/>
      <c r="D252" s="271"/>
      <c r="E252" s="270"/>
      <c r="F252" s="270"/>
      <c r="G252" s="270"/>
      <c r="H252" s="270"/>
      <c r="I252" s="270"/>
      <c r="J252" s="270"/>
      <c r="K252" s="272"/>
      <c r="L252" s="270"/>
      <c r="M252" s="270"/>
      <c r="N252" s="270"/>
      <c r="O252" s="270"/>
      <c r="P252" s="270"/>
      <c r="Q252" s="270"/>
      <c r="R252" s="270"/>
      <c r="T252" s="249"/>
      <c r="U252" s="249"/>
      <c r="V252" s="249"/>
      <c r="W252" s="249"/>
      <c r="X252" s="249"/>
      <c r="Y252" s="249"/>
      <c r="Z252" s="270"/>
      <c r="AA252" s="270"/>
      <c r="AB252" s="270"/>
      <c r="AC252" s="252"/>
      <c r="AD252" s="253"/>
      <c r="AE252" s="252"/>
      <c r="AF252" s="252"/>
      <c r="AG252" s="252"/>
    </row>
    <row r="253" spans="2:33" s="250" customFormat="1" x14ac:dyDescent="0.25">
      <c r="B253" s="270"/>
      <c r="C253" s="270"/>
      <c r="D253" s="271"/>
      <c r="E253" s="270"/>
      <c r="F253" s="270"/>
      <c r="G253" s="270"/>
      <c r="H253" s="270"/>
      <c r="I253" s="270"/>
      <c r="J253" s="270"/>
      <c r="K253" s="272"/>
      <c r="L253" s="270"/>
      <c r="M253" s="270"/>
      <c r="N253" s="270"/>
      <c r="O253" s="270"/>
      <c r="P253" s="270"/>
      <c r="Q253" s="270"/>
      <c r="R253" s="270"/>
      <c r="T253" s="249"/>
      <c r="U253" s="249"/>
      <c r="V253" s="249"/>
      <c r="W253" s="249"/>
      <c r="X253" s="249"/>
      <c r="Y253" s="249"/>
      <c r="Z253" s="270"/>
      <c r="AA253" s="270"/>
      <c r="AB253" s="270"/>
      <c r="AC253" s="252"/>
      <c r="AD253" s="253"/>
      <c r="AE253" s="252"/>
      <c r="AF253" s="252"/>
      <c r="AG253" s="252"/>
    </row>
    <row r="254" spans="2:33" s="250" customFormat="1" x14ac:dyDescent="0.25">
      <c r="B254" s="270"/>
      <c r="C254" s="270"/>
      <c r="D254" s="271"/>
      <c r="E254" s="270"/>
      <c r="F254" s="270"/>
      <c r="G254" s="270"/>
      <c r="H254" s="270"/>
      <c r="I254" s="270"/>
      <c r="J254" s="270"/>
      <c r="K254" s="272"/>
      <c r="L254" s="270"/>
      <c r="M254" s="270"/>
      <c r="N254" s="270"/>
      <c r="O254" s="270"/>
      <c r="P254" s="270"/>
      <c r="Q254" s="270"/>
      <c r="R254" s="270"/>
      <c r="T254" s="249"/>
      <c r="U254" s="249"/>
      <c r="V254" s="249"/>
      <c r="W254" s="249"/>
      <c r="X254" s="249"/>
      <c r="Y254" s="249"/>
      <c r="Z254" s="270"/>
      <c r="AA254" s="270"/>
      <c r="AB254" s="270"/>
      <c r="AC254" s="252"/>
      <c r="AD254" s="253"/>
      <c r="AE254" s="252"/>
      <c r="AF254" s="252"/>
      <c r="AG254" s="252"/>
    </row>
    <row r="255" spans="2:33" s="250" customFormat="1" x14ac:dyDescent="0.25">
      <c r="B255" s="270"/>
      <c r="C255" s="270"/>
      <c r="D255" s="271"/>
      <c r="E255" s="270"/>
      <c r="F255" s="270"/>
      <c r="G255" s="270"/>
      <c r="H255" s="270"/>
      <c r="I255" s="270"/>
      <c r="J255" s="270"/>
      <c r="K255" s="272"/>
      <c r="L255" s="270"/>
      <c r="M255" s="270"/>
      <c r="N255" s="270"/>
      <c r="O255" s="270"/>
      <c r="P255" s="270"/>
      <c r="Q255" s="270"/>
      <c r="R255" s="270"/>
      <c r="T255" s="249"/>
      <c r="U255" s="249"/>
      <c r="V255" s="249"/>
      <c r="W255" s="249"/>
      <c r="X255" s="249"/>
      <c r="Y255" s="249"/>
      <c r="Z255" s="270"/>
      <c r="AA255" s="270"/>
      <c r="AB255" s="270"/>
      <c r="AC255" s="252"/>
      <c r="AD255" s="253"/>
      <c r="AE255" s="252"/>
      <c r="AF255" s="252"/>
      <c r="AG255" s="252"/>
    </row>
    <row r="256" spans="2:33" s="250" customFormat="1" x14ac:dyDescent="0.25">
      <c r="B256" s="270"/>
      <c r="C256" s="270"/>
      <c r="D256" s="271"/>
      <c r="E256" s="270"/>
      <c r="F256" s="270"/>
      <c r="G256" s="270"/>
      <c r="H256" s="270"/>
      <c r="I256" s="270"/>
      <c r="J256" s="270"/>
      <c r="K256" s="272"/>
      <c r="L256" s="270"/>
      <c r="M256" s="270"/>
      <c r="N256" s="270"/>
      <c r="O256" s="270"/>
      <c r="P256" s="270"/>
      <c r="Q256" s="270"/>
      <c r="R256" s="270"/>
      <c r="T256" s="249"/>
      <c r="U256" s="249"/>
      <c r="V256" s="249"/>
      <c r="W256" s="249"/>
      <c r="X256" s="249"/>
      <c r="Y256" s="249"/>
      <c r="Z256" s="270"/>
      <c r="AA256" s="270"/>
      <c r="AB256" s="270"/>
      <c r="AC256" s="252"/>
      <c r="AD256" s="253"/>
      <c r="AE256" s="252"/>
      <c r="AF256" s="252"/>
      <c r="AG256" s="252"/>
    </row>
    <row r="257" spans="2:33" s="250" customFormat="1" x14ac:dyDescent="0.25">
      <c r="B257" s="270"/>
      <c r="C257" s="270"/>
      <c r="D257" s="271"/>
      <c r="E257" s="270"/>
      <c r="F257" s="270"/>
      <c r="G257" s="270"/>
      <c r="H257" s="270"/>
      <c r="I257" s="270"/>
      <c r="J257" s="270"/>
      <c r="K257" s="272"/>
      <c r="L257" s="270"/>
      <c r="M257" s="270"/>
      <c r="N257" s="270"/>
      <c r="O257" s="270"/>
      <c r="P257" s="270"/>
      <c r="Q257" s="270"/>
      <c r="R257" s="270"/>
      <c r="T257" s="249"/>
      <c r="U257" s="249"/>
      <c r="V257" s="249"/>
      <c r="W257" s="249"/>
      <c r="X257" s="249"/>
      <c r="Y257" s="249"/>
      <c r="Z257" s="270"/>
      <c r="AA257" s="270"/>
      <c r="AB257" s="270"/>
      <c r="AC257" s="252"/>
      <c r="AD257" s="253"/>
      <c r="AE257" s="252"/>
      <c r="AF257" s="252"/>
      <c r="AG257" s="252"/>
    </row>
    <row r="258" spans="2:33" s="250" customFormat="1" x14ac:dyDescent="0.25">
      <c r="B258" s="270"/>
      <c r="C258" s="270"/>
      <c r="D258" s="271"/>
      <c r="E258" s="270"/>
      <c r="F258" s="270"/>
      <c r="G258" s="270"/>
      <c r="H258" s="270"/>
      <c r="I258" s="270"/>
      <c r="J258" s="270"/>
      <c r="K258" s="272"/>
      <c r="L258" s="270"/>
      <c r="M258" s="270"/>
      <c r="N258" s="270"/>
      <c r="O258" s="270"/>
      <c r="P258" s="270"/>
      <c r="Q258" s="270"/>
      <c r="R258" s="270"/>
      <c r="T258" s="249"/>
      <c r="U258" s="249"/>
      <c r="V258" s="249"/>
      <c r="W258" s="249"/>
      <c r="X258" s="249"/>
      <c r="Y258" s="249"/>
      <c r="Z258" s="270"/>
      <c r="AA258" s="270"/>
      <c r="AB258" s="270"/>
      <c r="AC258" s="252"/>
      <c r="AD258" s="253"/>
      <c r="AE258" s="252"/>
      <c r="AF258" s="252"/>
      <c r="AG258" s="252"/>
    </row>
    <row r="259" spans="2:33" s="250" customFormat="1" x14ac:dyDescent="0.25">
      <c r="B259" s="270"/>
      <c r="C259" s="270"/>
      <c r="D259" s="271"/>
      <c r="E259" s="270"/>
      <c r="F259" s="270"/>
      <c r="G259" s="270"/>
      <c r="H259" s="270"/>
      <c r="I259" s="270"/>
      <c r="J259" s="270"/>
      <c r="K259" s="272"/>
      <c r="L259" s="270"/>
      <c r="M259" s="270"/>
      <c r="N259" s="270"/>
      <c r="O259" s="270"/>
      <c r="P259" s="270"/>
      <c r="Q259" s="270"/>
      <c r="R259" s="270"/>
      <c r="T259" s="249"/>
      <c r="U259" s="249"/>
      <c r="V259" s="249"/>
      <c r="W259" s="249"/>
      <c r="X259" s="249"/>
      <c r="Y259" s="249"/>
      <c r="Z259" s="270"/>
      <c r="AA259" s="270"/>
      <c r="AB259" s="270"/>
      <c r="AC259" s="252"/>
      <c r="AD259" s="253"/>
      <c r="AE259" s="252"/>
      <c r="AF259" s="252"/>
      <c r="AG259" s="252"/>
    </row>
    <row r="260" spans="2:33" s="250" customFormat="1" x14ac:dyDescent="0.25">
      <c r="B260" s="270"/>
      <c r="C260" s="270"/>
      <c r="D260" s="271"/>
      <c r="E260" s="270"/>
      <c r="F260" s="270"/>
      <c r="G260" s="270"/>
      <c r="H260" s="270"/>
      <c r="I260" s="270"/>
      <c r="J260" s="270"/>
      <c r="K260" s="272"/>
      <c r="L260" s="270"/>
      <c r="M260" s="270"/>
      <c r="N260" s="270"/>
      <c r="O260" s="270"/>
      <c r="P260" s="270"/>
      <c r="Q260" s="270"/>
      <c r="R260" s="270"/>
      <c r="T260" s="249"/>
      <c r="U260" s="249"/>
      <c r="V260" s="249"/>
      <c r="W260" s="249"/>
      <c r="X260" s="249"/>
      <c r="Y260" s="249"/>
      <c r="Z260" s="270"/>
      <c r="AA260" s="270"/>
      <c r="AB260" s="270"/>
      <c r="AC260" s="252"/>
      <c r="AD260" s="253"/>
      <c r="AE260" s="252"/>
      <c r="AF260" s="252"/>
      <c r="AG260" s="252"/>
    </row>
    <row r="261" spans="2:33" s="250" customFormat="1" x14ac:dyDescent="0.25">
      <c r="B261" s="270"/>
      <c r="C261" s="270"/>
      <c r="D261" s="271"/>
      <c r="E261" s="270"/>
      <c r="F261" s="270"/>
      <c r="G261" s="270"/>
      <c r="H261" s="270"/>
      <c r="I261" s="270"/>
      <c r="J261" s="270"/>
      <c r="K261" s="272"/>
      <c r="L261" s="270"/>
      <c r="M261" s="270"/>
      <c r="N261" s="270"/>
      <c r="O261" s="270"/>
      <c r="P261" s="270"/>
      <c r="Q261" s="270"/>
      <c r="R261" s="270"/>
      <c r="T261" s="249"/>
      <c r="U261" s="249"/>
      <c r="V261" s="249"/>
      <c r="W261" s="249"/>
      <c r="X261" s="249"/>
      <c r="Y261" s="249"/>
      <c r="Z261" s="270"/>
      <c r="AA261" s="270"/>
      <c r="AB261" s="270"/>
      <c r="AC261" s="252"/>
      <c r="AD261" s="253"/>
      <c r="AE261" s="252"/>
      <c r="AF261" s="252"/>
      <c r="AG261" s="252"/>
    </row>
    <row r="262" spans="2:33" s="250" customFormat="1" x14ac:dyDescent="0.25">
      <c r="B262" s="270"/>
      <c r="C262" s="270"/>
      <c r="D262" s="271"/>
      <c r="E262" s="270"/>
      <c r="F262" s="270"/>
      <c r="G262" s="270"/>
      <c r="H262" s="270"/>
      <c r="I262" s="270"/>
      <c r="J262" s="270"/>
      <c r="K262" s="272"/>
      <c r="L262" s="270"/>
      <c r="M262" s="270"/>
      <c r="N262" s="270"/>
      <c r="O262" s="270"/>
      <c r="P262" s="270"/>
      <c r="Q262" s="270"/>
      <c r="R262" s="270"/>
      <c r="T262" s="249"/>
      <c r="U262" s="249"/>
      <c r="V262" s="249"/>
      <c r="W262" s="249"/>
      <c r="X262" s="249"/>
      <c r="Y262" s="249"/>
      <c r="Z262" s="270"/>
      <c r="AA262" s="270"/>
      <c r="AB262" s="270"/>
      <c r="AC262" s="252"/>
      <c r="AD262" s="253"/>
      <c r="AE262" s="252"/>
      <c r="AF262" s="252"/>
      <c r="AG262" s="252"/>
    </row>
    <row r="263" spans="2:33" s="250" customFormat="1" x14ac:dyDescent="0.25">
      <c r="B263" s="270"/>
      <c r="C263" s="270"/>
      <c r="D263" s="271"/>
      <c r="E263" s="270"/>
      <c r="F263" s="270"/>
      <c r="G263" s="270"/>
      <c r="H263" s="270"/>
      <c r="I263" s="270"/>
      <c r="J263" s="270"/>
      <c r="K263" s="272"/>
      <c r="L263" s="270"/>
      <c r="M263" s="270"/>
      <c r="N263" s="270"/>
      <c r="O263" s="270"/>
      <c r="P263" s="270"/>
      <c r="Q263" s="270"/>
      <c r="R263" s="270"/>
      <c r="T263" s="249"/>
      <c r="U263" s="249"/>
      <c r="V263" s="249"/>
      <c r="W263" s="249"/>
      <c r="X263" s="249"/>
      <c r="Y263" s="249"/>
      <c r="Z263" s="270"/>
      <c r="AA263" s="270"/>
      <c r="AB263" s="270"/>
      <c r="AC263" s="252"/>
      <c r="AD263" s="253"/>
      <c r="AE263" s="252"/>
      <c r="AF263" s="252"/>
      <c r="AG263" s="252"/>
    </row>
    <row r="264" spans="2:33" s="250" customFormat="1" x14ac:dyDescent="0.25">
      <c r="B264" s="270"/>
      <c r="C264" s="270"/>
      <c r="D264" s="271"/>
      <c r="E264" s="270"/>
      <c r="F264" s="270"/>
      <c r="G264" s="270"/>
      <c r="H264" s="270"/>
      <c r="I264" s="270"/>
      <c r="J264" s="270"/>
      <c r="K264" s="272"/>
      <c r="L264" s="270"/>
      <c r="M264" s="270"/>
      <c r="N264" s="270"/>
      <c r="O264" s="270"/>
      <c r="P264" s="270"/>
      <c r="Q264" s="270"/>
      <c r="R264" s="270"/>
      <c r="T264" s="249"/>
      <c r="U264" s="249"/>
      <c r="V264" s="249"/>
      <c r="W264" s="249"/>
      <c r="X264" s="249"/>
      <c r="Y264" s="249"/>
      <c r="Z264" s="270"/>
      <c r="AA264" s="270"/>
      <c r="AB264" s="270"/>
      <c r="AC264" s="252"/>
      <c r="AD264" s="253"/>
      <c r="AE264" s="252"/>
      <c r="AF264" s="252"/>
      <c r="AG264" s="252"/>
    </row>
    <row r="265" spans="2:33" s="250" customFormat="1" x14ac:dyDescent="0.25">
      <c r="B265" s="270"/>
      <c r="C265" s="270"/>
      <c r="D265" s="271"/>
      <c r="E265" s="270"/>
      <c r="F265" s="270"/>
      <c r="G265" s="270"/>
      <c r="H265" s="270"/>
      <c r="I265" s="270"/>
      <c r="J265" s="270"/>
      <c r="K265" s="272"/>
      <c r="L265" s="270"/>
      <c r="M265" s="270"/>
      <c r="N265" s="270"/>
      <c r="O265" s="270"/>
      <c r="P265" s="270"/>
      <c r="Q265" s="270"/>
      <c r="R265" s="270"/>
      <c r="T265" s="249"/>
      <c r="U265" s="249"/>
      <c r="V265" s="249"/>
      <c r="W265" s="249"/>
      <c r="X265" s="249"/>
      <c r="Y265" s="249"/>
      <c r="Z265" s="270"/>
      <c r="AA265" s="270"/>
      <c r="AB265" s="270"/>
      <c r="AC265" s="252"/>
      <c r="AD265" s="253"/>
      <c r="AE265" s="252"/>
      <c r="AF265" s="252"/>
      <c r="AG265" s="252"/>
    </row>
    <row r="266" spans="2:33" s="250" customFormat="1" x14ac:dyDescent="0.25">
      <c r="B266" s="270"/>
      <c r="C266" s="270"/>
      <c r="D266" s="271"/>
      <c r="E266" s="270"/>
      <c r="F266" s="270"/>
      <c r="G266" s="270"/>
      <c r="H266" s="270"/>
      <c r="I266" s="270"/>
      <c r="J266" s="270"/>
      <c r="K266" s="272"/>
      <c r="L266" s="270"/>
      <c r="M266" s="270"/>
      <c r="N266" s="270"/>
      <c r="O266" s="270"/>
      <c r="P266" s="270"/>
      <c r="Q266" s="270"/>
      <c r="R266" s="270"/>
      <c r="T266" s="249"/>
      <c r="U266" s="249"/>
      <c r="V266" s="249"/>
      <c r="W266" s="249"/>
      <c r="X266" s="249"/>
      <c r="Y266" s="249"/>
      <c r="Z266" s="270"/>
      <c r="AA266" s="270"/>
      <c r="AB266" s="270"/>
      <c r="AC266" s="252"/>
      <c r="AD266" s="253"/>
      <c r="AE266" s="252"/>
      <c r="AF266" s="252"/>
      <c r="AG266" s="252"/>
    </row>
    <row r="267" spans="2:33" s="250" customFormat="1" x14ac:dyDescent="0.25">
      <c r="B267" s="270"/>
      <c r="C267" s="270"/>
      <c r="D267" s="271"/>
      <c r="E267" s="270"/>
      <c r="F267" s="270"/>
      <c r="G267" s="270"/>
      <c r="H267" s="270"/>
      <c r="I267" s="270"/>
      <c r="J267" s="270"/>
      <c r="K267" s="272"/>
      <c r="L267" s="270"/>
      <c r="M267" s="270"/>
      <c r="N267" s="270"/>
      <c r="O267" s="270"/>
      <c r="P267" s="270"/>
      <c r="Q267" s="270"/>
      <c r="R267" s="270"/>
      <c r="T267" s="249"/>
      <c r="U267" s="249"/>
      <c r="V267" s="249"/>
      <c r="W267" s="249"/>
      <c r="X267" s="249"/>
      <c r="Y267" s="249"/>
      <c r="Z267" s="270"/>
      <c r="AA267" s="270"/>
      <c r="AB267" s="270"/>
      <c r="AC267" s="252"/>
      <c r="AD267" s="253"/>
      <c r="AE267" s="252"/>
      <c r="AF267" s="252"/>
      <c r="AG267" s="252"/>
    </row>
    <row r="268" spans="2:33" s="250" customFormat="1" x14ac:dyDescent="0.25">
      <c r="B268" s="270"/>
      <c r="C268" s="270"/>
      <c r="D268" s="271"/>
      <c r="E268" s="270"/>
      <c r="F268" s="270"/>
      <c r="G268" s="270"/>
      <c r="H268" s="270"/>
      <c r="I268" s="270"/>
      <c r="J268" s="270"/>
      <c r="K268" s="272"/>
      <c r="L268" s="270"/>
      <c r="M268" s="270"/>
      <c r="N268" s="270"/>
      <c r="O268" s="270"/>
      <c r="P268" s="270"/>
      <c r="Q268" s="270"/>
      <c r="R268" s="270"/>
      <c r="T268" s="249"/>
      <c r="U268" s="249"/>
      <c r="V268" s="249"/>
      <c r="W268" s="249"/>
      <c r="X268" s="249"/>
      <c r="Y268" s="249"/>
      <c r="Z268" s="270"/>
      <c r="AA268" s="270"/>
      <c r="AB268" s="270"/>
      <c r="AC268" s="252"/>
      <c r="AD268" s="253"/>
      <c r="AE268" s="252"/>
      <c r="AF268" s="252"/>
      <c r="AG268" s="252"/>
    </row>
    <row r="269" spans="2:33" s="250" customFormat="1" x14ac:dyDescent="0.25">
      <c r="B269" s="270"/>
      <c r="C269" s="270"/>
      <c r="D269" s="271"/>
      <c r="E269" s="270"/>
      <c r="F269" s="270"/>
      <c r="G269" s="270"/>
      <c r="H269" s="270"/>
      <c r="I269" s="270"/>
      <c r="J269" s="270"/>
      <c r="K269" s="272"/>
      <c r="L269" s="270"/>
      <c r="M269" s="270"/>
      <c r="N269" s="270"/>
      <c r="O269" s="270"/>
      <c r="P269" s="270"/>
      <c r="Q269" s="270"/>
      <c r="R269" s="270"/>
      <c r="T269" s="249"/>
      <c r="U269" s="249"/>
      <c r="V269" s="249"/>
      <c r="W269" s="249"/>
      <c r="X269" s="249"/>
      <c r="Y269" s="249"/>
      <c r="Z269" s="270"/>
      <c r="AA269" s="270"/>
      <c r="AB269" s="270"/>
      <c r="AC269" s="252"/>
      <c r="AD269" s="253"/>
      <c r="AE269" s="252"/>
      <c r="AF269" s="252"/>
      <c r="AG269" s="252"/>
    </row>
    <row r="270" spans="2:33" s="250" customFormat="1" x14ac:dyDescent="0.25">
      <c r="B270" s="270"/>
      <c r="C270" s="270"/>
      <c r="D270" s="271"/>
      <c r="E270" s="270"/>
      <c r="F270" s="270"/>
      <c r="G270" s="270"/>
      <c r="H270" s="270"/>
      <c r="I270" s="270"/>
      <c r="J270" s="270"/>
      <c r="K270" s="272"/>
      <c r="L270" s="270"/>
      <c r="M270" s="270"/>
      <c r="N270" s="270"/>
      <c r="O270" s="270"/>
      <c r="P270" s="270"/>
      <c r="Q270" s="270"/>
      <c r="R270" s="270"/>
      <c r="T270" s="249"/>
      <c r="U270" s="249"/>
      <c r="V270" s="249"/>
      <c r="W270" s="249"/>
      <c r="X270" s="249"/>
      <c r="Y270" s="249"/>
      <c r="Z270" s="270"/>
      <c r="AA270" s="270"/>
      <c r="AB270" s="270"/>
      <c r="AC270" s="252"/>
      <c r="AD270" s="253"/>
      <c r="AE270" s="252"/>
      <c r="AF270" s="252"/>
      <c r="AG270" s="252"/>
    </row>
    <row r="271" spans="2:33" s="250" customFormat="1" x14ac:dyDescent="0.25">
      <c r="B271" s="270"/>
      <c r="C271" s="270"/>
      <c r="D271" s="271"/>
      <c r="E271" s="270"/>
      <c r="F271" s="270"/>
      <c r="G271" s="270"/>
      <c r="H271" s="270"/>
      <c r="I271" s="270"/>
      <c r="J271" s="270"/>
      <c r="K271" s="272"/>
      <c r="L271" s="270"/>
      <c r="M271" s="270"/>
      <c r="N271" s="270"/>
      <c r="O271" s="270"/>
      <c r="P271" s="270"/>
      <c r="Q271" s="270"/>
      <c r="R271" s="270"/>
      <c r="T271" s="249"/>
      <c r="U271" s="249"/>
      <c r="V271" s="249"/>
      <c r="W271" s="249"/>
      <c r="X271" s="249"/>
      <c r="Y271" s="249"/>
      <c r="Z271" s="270"/>
      <c r="AA271" s="270"/>
      <c r="AB271" s="270"/>
      <c r="AC271" s="252"/>
      <c r="AD271" s="253"/>
      <c r="AE271" s="252"/>
      <c r="AF271" s="252"/>
      <c r="AG271" s="252"/>
    </row>
    <row r="272" spans="2:33" s="250" customFormat="1" x14ac:dyDescent="0.25">
      <c r="B272" s="270"/>
      <c r="C272" s="270"/>
      <c r="D272" s="271"/>
      <c r="E272" s="270"/>
      <c r="F272" s="270"/>
      <c r="G272" s="270"/>
      <c r="H272" s="270"/>
      <c r="I272" s="270"/>
      <c r="J272" s="270"/>
      <c r="K272" s="272"/>
      <c r="L272" s="270"/>
      <c r="M272" s="270"/>
      <c r="N272" s="270"/>
      <c r="O272" s="270"/>
      <c r="P272" s="270"/>
      <c r="Q272" s="270"/>
      <c r="R272" s="270"/>
      <c r="T272" s="249"/>
      <c r="U272" s="249"/>
      <c r="V272" s="249"/>
      <c r="W272" s="249"/>
      <c r="X272" s="249"/>
      <c r="Y272" s="249"/>
      <c r="Z272" s="270"/>
      <c r="AA272" s="270"/>
      <c r="AB272" s="270"/>
      <c r="AC272" s="252"/>
      <c r="AD272" s="253"/>
      <c r="AE272" s="252"/>
      <c r="AF272" s="252"/>
      <c r="AG272" s="252"/>
    </row>
    <row r="273" spans="2:33" s="250" customFormat="1" x14ac:dyDescent="0.25">
      <c r="B273" s="270"/>
      <c r="C273" s="270"/>
      <c r="D273" s="271"/>
      <c r="E273" s="270"/>
      <c r="F273" s="270"/>
      <c r="G273" s="270"/>
      <c r="H273" s="270"/>
      <c r="I273" s="270"/>
      <c r="J273" s="270"/>
      <c r="K273" s="272"/>
      <c r="L273" s="270"/>
      <c r="M273" s="270"/>
      <c r="N273" s="270"/>
      <c r="O273" s="270"/>
      <c r="P273" s="270"/>
      <c r="Q273" s="270"/>
      <c r="R273" s="270"/>
      <c r="T273" s="249"/>
      <c r="U273" s="249"/>
      <c r="V273" s="249"/>
      <c r="W273" s="249"/>
      <c r="X273" s="249"/>
      <c r="Y273" s="249"/>
      <c r="Z273" s="270"/>
      <c r="AA273" s="270"/>
      <c r="AB273" s="270"/>
      <c r="AC273" s="252"/>
      <c r="AD273" s="253"/>
      <c r="AE273" s="252"/>
      <c r="AF273" s="252"/>
      <c r="AG273" s="252"/>
    </row>
    <row r="274" spans="2:33" s="250" customFormat="1" x14ac:dyDescent="0.25">
      <c r="B274" s="270"/>
      <c r="C274" s="270"/>
      <c r="D274" s="271"/>
      <c r="E274" s="270"/>
      <c r="F274" s="270"/>
      <c r="G274" s="270"/>
      <c r="H274" s="270"/>
      <c r="I274" s="270"/>
      <c r="J274" s="270"/>
      <c r="K274" s="272"/>
      <c r="L274" s="270"/>
      <c r="M274" s="270"/>
      <c r="N274" s="270"/>
      <c r="O274" s="270"/>
      <c r="P274" s="270"/>
      <c r="Q274" s="270"/>
      <c r="R274" s="270"/>
      <c r="T274" s="249"/>
      <c r="U274" s="249"/>
      <c r="V274" s="249"/>
      <c r="W274" s="249"/>
      <c r="X274" s="249"/>
      <c r="Y274" s="249"/>
      <c r="Z274" s="270"/>
      <c r="AA274" s="270"/>
      <c r="AB274" s="270"/>
      <c r="AC274" s="252"/>
      <c r="AD274" s="253"/>
      <c r="AE274" s="252"/>
      <c r="AF274" s="252"/>
      <c r="AG274" s="252"/>
    </row>
    <row r="275" spans="2:33" s="250" customFormat="1" x14ac:dyDescent="0.25">
      <c r="B275" s="270"/>
      <c r="C275" s="270"/>
      <c r="D275" s="271"/>
      <c r="E275" s="270"/>
      <c r="F275" s="270"/>
      <c r="G275" s="270"/>
      <c r="H275" s="270"/>
      <c r="I275" s="270"/>
      <c r="J275" s="270"/>
      <c r="K275" s="272"/>
      <c r="L275" s="270"/>
      <c r="M275" s="270"/>
      <c r="N275" s="270"/>
      <c r="O275" s="270"/>
      <c r="P275" s="270"/>
      <c r="Q275" s="270"/>
      <c r="R275" s="270"/>
      <c r="T275" s="249"/>
      <c r="U275" s="249"/>
      <c r="V275" s="249"/>
      <c r="W275" s="249"/>
      <c r="X275" s="249"/>
      <c r="Y275" s="249"/>
      <c r="Z275" s="270"/>
      <c r="AA275" s="270"/>
      <c r="AB275" s="270"/>
      <c r="AC275" s="252"/>
      <c r="AD275" s="253"/>
      <c r="AE275" s="252"/>
      <c r="AF275" s="252"/>
      <c r="AG275" s="252"/>
    </row>
    <row r="276" spans="2:33" s="250" customFormat="1" x14ac:dyDescent="0.25">
      <c r="B276" s="270"/>
      <c r="C276" s="270"/>
      <c r="D276" s="271"/>
      <c r="E276" s="270"/>
      <c r="F276" s="270"/>
      <c r="G276" s="270"/>
      <c r="H276" s="270"/>
      <c r="I276" s="270"/>
      <c r="J276" s="270"/>
      <c r="K276" s="272"/>
      <c r="L276" s="270"/>
      <c r="M276" s="270"/>
      <c r="N276" s="270"/>
      <c r="O276" s="270"/>
      <c r="P276" s="270"/>
      <c r="Q276" s="270"/>
      <c r="R276" s="270"/>
      <c r="T276" s="249"/>
      <c r="U276" s="249"/>
      <c r="V276" s="249"/>
      <c r="W276" s="249"/>
      <c r="X276" s="249"/>
      <c r="Y276" s="249"/>
      <c r="Z276" s="270"/>
      <c r="AA276" s="270"/>
      <c r="AB276" s="270"/>
      <c r="AC276" s="252"/>
      <c r="AD276" s="253"/>
      <c r="AE276" s="252"/>
      <c r="AF276" s="252"/>
      <c r="AG276" s="252"/>
    </row>
    <row r="277" spans="2:33" s="250" customFormat="1" x14ac:dyDescent="0.25">
      <c r="B277" s="270"/>
      <c r="C277" s="270"/>
      <c r="D277" s="271"/>
      <c r="E277" s="270"/>
      <c r="F277" s="270"/>
      <c r="G277" s="270"/>
      <c r="H277" s="270"/>
      <c r="I277" s="270"/>
      <c r="J277" s="270"/>
      <c r="K277" s="272"/>
      <c r="L277" s="270"/>
      <c r="M277" s="270"/>
      <c r="N277" s="270"/>
      <c r="O277" s="270"/>
      <c r="P277" s="270"/>
      <c r="Q277" s="270"/>
      <c r="R277" s="270"/>
      <c r="T277" s="249"/>
      <c r="U277" s="249"/>
      <c r="V277" s="249"/>
      <c r="W277" s="249"/>
      <c r="X277" s="249"/>
      <c r="Y277" s="249"/>
      <c r="Z277" s="270"/>
      <c r="AA277" s="270"/>
      <c r="AB277" s="270"/>
      <c r="AC277" s="252"/>
      <c r="AD277" s="253"/>
      <c r="AE277" s="252"/>
      <c r="AF277" s="252"/>
      <c r="AG277" s="252"/>
    </row>
    <row r="278" spans="2:33" s="250" customFormat="1" x14ac:dyDescent="0.25">
      <c r="B278" s="270"/>
      <c r="C278" s="270"/>
      <c r="D278" s="271"/>
      <c r="E278" s="270"/>
      <c r="F278" s="270"/>
      <c r="G278" s="270"/>
      <c r="H278" s="270"/>
      <c r="I278" s="270"/>
      <c r="J278" s="270"/>
      <c r="K278" s="272"/>
      <c r="L278" s="270"/>
      <c r="M278" s="270"/>
      <c r="N278" s="270"/>
      <c r="O278" s="270"/>
      <c r="P278" s="270"/>
      <c r="Q278" s="270"/>
      <c r="R278" s="270"/>
      <c r="T278" s="249"/>
      <c r="U278" s="249"/>
      <c r="V278" s="249"/>
      <c r="W278" s="249"/>
      <c r="X278" s="249"/>
      <c r="Y278" s="249"/>
      <c r="Z278" s="270"/>
      <c r="AA278" s="270"/>
      <c r="AB278" s="270"/>
      <c r="AC278" s="252"/>
      <c r="AD278" s="253"/>
      <c r="AE278" s="252"/>
      <c r="AF278" s="252"/>
      <c r="AG278" s="252"/>
    </row>
    <row r="279" spans="2:33" s="250" customFormat="1" x14ac:dyDescent="0.25">
      <c r="B279" s="270"/>
      <c r="C279" s="270"/>
      <c r="D279" s="271"/>
      <c r="E279" s="270"/>
      <c r="F279" s="270"/>
      <c r="G279" s="270"/>
      <c r="H279" s="270"/>
      <c r="I279" s="270"/>
      <c r="J279" s="270"/>
      <c r="K279" s="272"/>
      <c r="L279" s="270"/>
      <c r="M279" s="270"/>
      <c r="N279" s="270"/>
      <c r="O279" s="270"/>
      <c r="P279" s="270"/>
      <c r="Q279" s="270"/>
      <c r="R279" s="270"/>
      <c r="T279" s="249"/>
      <c r="U279" s="249"/>
      <c r="V279" s="249"/>
      <c r="W279" s="249"/>
      <c r="X279" s="249"/>
      <c r="Y279" s="249"/>
      <c r="Z279" s="270"/>
      <c r="AA279" s="270"/>
      <c r="AB279" s="270"/>
      <c r="AC279" s="252"/>
      <c r="AD279" s="253"/>
      <c r="AE279" s="252"/>
      <c r="AF279" s="252"/>
      <c r="AG279" s="252"/>
    </row>
    <row r="280" spans="2:33" s="250" customFormat="1" x14ac:dyDescent="0.25">
      <c r="B280" s="270"/>
      <c r="C280" s="270"/>
      <c r="D280" s="271"/>
      <c r="E280" s="270"/>
      <c r="F280" s="270"/>
      <c r="G280" s="270"/>
      <c r="H280" s="270"/>
      <c r="I280" s="270"/>
      <c r="J280" s="270"/>
      <c r="K280" s="272"/>
      <c r="L280" s="270"/>
      <c r="M280" s="270"/>
      <c r="N280" s="270"/>
      <c r="O280" s="270"/>
      <c r="P280" s="270"/>
      <c r="Q280" s="270"/>
      <c r="R280" s="270"/>
      <c r="T280" s="249"/>
      <c r="U280" s="249"/>
      <c r="V280" s="249"/>
      <c r="W280" s="249"/>
      <c r="X280" s="249"/>
      <c r="Y280" s="249"/>
      <c r="Z280" s="270"/>
      <c r="AA280" s="270"/>
      <c r="AB280" s="270"/>
      <c r="AC280" s="252"/>
      <c r="AD280" s="253"/>
      <c r="AE280" s="252"/>
      <c r="AF280" s="252"/>
      <c r="AG280" s="252"/>
    </row>
    <row r="281" spans="2:33" s="250" customFormat="1" x14ac:dyDescent="0.25">
      <c r="B281" s="270"/>
      <c r="C281" s="270"/>
      <c r="D281" s="271"/>
      <c r="E281" s="270"/>
      <c r="F281" s="270"/>
      <c r="G281" s="270"/>
      <c r="H281" s="270"/>
      <c r="I281" s="270"/>
      <c r="J281" s="270"/>
      <c r="K281" s="272"/>
      <c r="L281" s="270"/>
      <c r="M281" s="270"/>
      <c r="N281" s="270"/>
      <c r="O281" s="270"/>
      <c r="P281" s="270"/>
      <c r="Q281" s="270"/>
      <c r="R281" s="270"/>
      <c r="T281" s="249"/>
      <c r="U281" s="249"/>
      <c r="V281" s="249"/>
      <c r="W281" s="249"/>
      <c r="X281" s="249"/>
      <c r="Y281" s="249"/>
      <c r="Z281" s="270"/>
      <c r="AA281" s="270"/>
      <c r="AB281" s="270"/>
      <c r="AC281" s="252"/>
      <c r="AD281" s="253"/>
      <c r="AE281" s="252"/>
      <c r="AF281" s="252"/>
      <c r="AG281" s="252"/>
    </row>
    <row r="282" spans="2:33" s="250" customFormat="1" x14ac:dyDescent="0.25">
      <c r="B282" s="270"/>
      <c r="C282" s="270"/>
      <c r="D282" s="271"/>
      <c r="E282" s="270"/>
      <c r="F282" s="270"/>
      <c r="G282" s="270"/>
      <c r="H282" s="270"/>
      <c r="I282" s="270"/>
      <c r="J282" s="270"/>
      <c r="K282" s="272"/>
      <c r="L282" s="270"/>
      <c r="M282" s="270"/>
      <c r="N282" s="270"/>
      <c r="O282" s="270"/>
      <c r="P282" s="270"/>
      <c r="Q282" s="270"/>
      <c r="R282" s="270"/>
      <c r="T282" s="249"/>
      <c r="U282" s="249"/>
      <c r="V282" s="249"/>
      <c r="W282" s="249"/>
      <c r="X282" s="249"/>
      <c r="Y282" s="249"/>
      <c r="Z282" s="270"/>
      <c r="AA282" s="270"/>
      <c r="AB282" s="270"/>
      <c r="AC282" s="252"/>
      <c r="AD282" s="253"/>
      <c r="AE282" s="252"/>
      <c r="AF282" s="252"/>
      <c r="AG282" s="252"/>
    </row>
    <row r="283" spans="2:33" s="250" customFormat="1" x14ac:dyDescent="0.25">
      <c r="B283" s="270"/>
      <c r="C283" s="270"/>
      <c r="D283" s="271"/>
      <c r="E283" s="270"/>
      <c r="F283" s="270"/>
      <c r="G283" s="270"/>
      <c r="H283" s="270"/>
      <c r="I283" s="270"/>
      <c r="J283" s="270"/>
      <c r="K283" s="272"/>
      <c r="L283" s="270"/>
      <c r="M283" s="270"/>
      <c r="N283" s="270"/>
      <c r="O283" s="270"/>
      <c r="P283" s="270"/>
      <c r="Q283" s="270"/>
      <c r="R283" s="270"/>
      <c r="T283" s="249"/>
      <c r="U283" s="249"/>
      <c r="V283" s="249"/>
      <c r="W283" s="249"/>
      <c r="X283" s="249"/>
      <c r="Y283" s="249"/>
      <c r="Z283" s="270"/>
      <c r="AA283" s="270"/>
      <c r="AB283" s="270"/>
      <c r="AC283" s="252"/>
      <c r="AD283" s="253"/>
      <c r="AE283" s="252"/>
      <c r="AF283" s="252"/>
      <c r="AG283" s="252"/>
    </row>
    <row r="284" spans="2:33" s="250" customFormat="1" x14ac:dyDescent="0.25">
      <c r="B284" s="270"/>
      <c r="C284" s="270"/>
      <c r="D284" s="271"/>
      <c r="E284" s="270"/>
      <c r="F284" s="270"/>
      <c r="G284" s="270"/>
      <c r="H284" s="270"/>
      <c r="I284" s="270"/>
      <c r="J284" s="270"/>
      <c r="K284" s="272"/>
      <c r="L284" s="270"/>
      <c r="M284" s="270"/>
      <c r="N284" s="270"/>
      <c r="O284" s="270"/>
      <c r="P284" s="270"/>
      <c r="Q284" s="270"/>
      <c r="R284" s="270"/>
      <c r="T284" s="249"/>
      <c r="U284" s="249"/>
      <c r="V284" s="249"/>
      <c r="W284" s="249"/>
      <c r="X284" s="249"/>
      <c r="Y284" s="249"/>
      <c r="Z284" s="270"/>
      <c r="AA284" s="270"/>
      <c r="AB284" s="270"/>
      <c r="AC284" s="252"/>
      <c r="AD284" s="253"/>
      <c r="AE284" s="252"/>
      <c r="AF284" s="252"/>
      <c r="AG284" s="252"/>
    </row>
    <row r="285" spans="2:33" s="250" customFormat="1" x14ac:dyDescent="0.25">
      <c r="B285" s="270"/>
      <c r="C285" s="270"/>
      <c r="D285" s="271"/>
      <c r="E285" s="270"/>
      <c r="F285" s="270"/>
      <c r="G285" s="270"/>
      <c r="H285" s="270"/>
      <c r="I285" s="270"/>
      <c r="J285" s="270"/>
      <c r="K285" s="272"/>
      <c r="L285" s="270"/>
      <c r="M285" s="270"/>
      <c r="N285" s="270"/>
      <c r="O285" s="270"/>
      <c r="P285" s="270"/>
      <c r="Q285" s="270"/>
      <c r="R285" s="270"/>
      <c r="T285" s="249"/>
      <c r="U285" s="249"/>
      <c r="V285" s="249"/>
      <c r="W285" s="249"/>
      <c r="X285" s="249"/>
      <c r="Y285" s="249"/>
      <c r="Z285" s="270"/>
      <c r="AA285" s="270"/>
      <c r="AB285" s="270"/>
      <c r="AC285" s="252"/>
      <c r="AD285" s="253"/>
      <c r="AE285" s="252"/>
      <c r="AF285" s="252"/>
      <c r="AG285" s="252"/>
    </row>
    <row r="286" spans="2:33" s="250" customFormat="1" x14ac:dyDescent="0.25">
      <c r="B286" s="270"/>
      <c r="C286" s="270"/>
      <c r="D286" s="271"/>
      <c r="E286" s="270"/>
      <c r="F286" s="270"/>
      <c r="G286" s="270"/>
      <c r="H286" s="270"/>
      <c r="I286" s="270"/>
      <c r="J286" s="270"/>
      <c r="K286" s="272"/>
      <c r="L286" s="270"/>
      <c r="M286" s="270"/>
      <c r="N286" s="270"/>
      <c r="O286" s="270"/>
      <c r="P286" s="270"/>
      <c r="Q286" s="270"/>
      <c r="R286" s="270"/>
      <c r="T286" s="249"/>
      <c r="U286" s="249"/>
      <c r="V286" s="249"/>
      <c r="W286" s="249"/>
      <c r="X286" s="249"/>
      <c r="Y286" s="249"/>
      <c r="Z286" s="270"/>
      <c r="AA286" s="270"/>
      <c r="AB286" s="270"/>
      <c r="AC286" s="252"/>
      <c r="AD286" s="253"/>
      <c r="AE286" s="252"/>
      <c r="AF286" s="252"/>
      <c r="AG286" s="252"/>
    </row>
    <row r="287" spans="2:33" s="250" customFormat="1" x14ac:dyDescent="0.25">
      <c r="B287" s="270"/>
      <c r="C287" s="270"/>
      <c r="D287" s="271"/>
      <c r="E287" s="270"/>
      <c r="F287" s="270"/>
      <c r="G287" s="270"/>
      <c r="H287" s="270"/>
      <c r="I287" s="270"/>
      <c r="J287" s="270"/>
      <c r="K287" s="272"/>
      <c r="L287" s="270"/>
      <c r="M287" s="270"/>
      <c r="N287" s="270"/>
      <c r="O287" s="270"/>
      <c r="P287" s="270"/>
      <c r="Q287" s="270"/>
      <c r="R287" s="270"/>
      <c r="T287" s="249"/>
      <c r="U287" s="249"/>
      <c r="V287" s="249"/>
      <c r="W287" s="249"/>
      <c r="X287" s="249"/>
      <c r="Y287" s="249"/>
      <c r="Z287" s="270"/>
      <c r="AA287" s="270"/>
      <c r="AB287" s="270"/>
      <c r="AC287" s="252"/>
      <c r="AD287" s="253"/>
      <c r="AE287" s="252"/>
      <c r="AF287" s="252"/>
      <c r="AG287" s="252"/>
    </row>
    <row r="288" spans="2:33" s="250" customFormat="1" x14ac:dyDescent="0.25">
      <c r="B288" s="270"/>
      <c r="C288" s="270"/>
      <c r="D288" s="271"/>
      <c r="E288" s="270"/>
      <c r="F288" s="270"/>
      <c r="G288" s="270"/>
      <c r="H288" s="270"/>
      <c r="I288" s="270"/>
      <c r="J288" s="270"/>
      <c r="K288" s="272"/>
      <c r="L288" s="270"/>
      <c r="M288" s="270"/>
      <c r="N288" s="270"/>
      <c r="O288" s="270"/>
      <c r="P288" s="270"/>
      <c r="Q288" s="270"/>
      <c r="R288" s="270"/>
      <c r="T288" s="249"/>
      <c r="U288" s="249"/>
      <c r="V288" s="249"/>
      <c r="W288" s="249"/>
      <c r="X288" s="249"/>
      <c r="Y288" s="249"/>
      <c r="Z288" s="270"/>
      <c r="AA288" s="270"/>
      <c r="AB288" s="270"/>
      <c r="AC288" s="252"/>
      <c r="AD288" s="253"/>
      <c r="AE288" s="252"/>
      <c r="AF288" s="252"/>
      <c r="AG288" s="252"/>
    </row>
    <row r="289" spans="2:33" s="250" customFormat="1" x14ac:dyDescent="0.25">
      <c r="B289" s="270"/>
      <c r="C289" s="270"/>
      <c r="D289" s="271"/>
      <c r="E289" s="270"/>
      <c r="F289" s="270"/>
      <c r="G289" s="270"/>
      <c r="H289" s="270"/>
      <c r="I289" s="270"/>
      <c r="J289" s="270"/>
      <c r="K289" s="272"/>
      <c r="L289" s="270"/>
      <c r="M289" s="270"/>
      <c r="N289" s="270"/>
      <c r="O289" s="270"/>
      <c r="P289" s="270"/>
      <c r="Q289" s="270"/>
      <c r="R289" s="270"/>
      <c r="T289" s="249"/>
      <c r="U289" s="249"/>
      <c r="V289" s="249"/>
      <c r="W289" s="249"/>
      <c r="X289" s="249"/>
      <c r="Y289" s="249"/>
      <c r="Z289" s="270"/>
      <c r="AA289" s="270"/>
      <c r="AB289" s="270"/>
      <c r="AC289" s="252"/>
      <c r="AD289" s="253"/>
      <c r="AE289" s="252"/>
      <c r="AF289" s="252"/>
      <c r="AG289" s="252"/>
    </row>
    <row r="290" spans="2:33" s="250" customFormat="1" x14ac:dyDescent="0.25">
      <c r="B290" s="270"/>
      <c r="C290" s="270"/>
      <c r="D290" s="271"/>
      <c r="E290" s="270"/>
      <c r="F290" s="270"/>
      <c r="G290" s="270"/>
      <c r="H290" s="270"/>
      <c r="I290" s="270"/>
      <c r="J290" s="270"/>
      <c r="K290" s="272"/>
      <c r="L290" s="270"/>
      <c r="M290" s="270"/>
      <c r="N290" s="270"/>
      <c r="O290" s="270"/>
      <c r="P290" s="270"/>
      <c r="Q290" s="270"/>
      <c r="R290" s="270"/>
      <c r="T290" s="249"/>
      <c r="U290" s="249"/>
      <c r="V290" s="249"/>
      <c r="W290" s="249"/>
      <c r="X290" s="249"/>
      <c r="Y290" s="249"/>
      <c r="Z290" s="270"/>
      <c r="AA290" s="270"/>
      <c r="AB290" s="270"/>
      <c r="AC290" s="252"/>
      <c r="AD290" s="253"/>
      <c r="AE290" s="252"/>
      <c r="AF290" s="252"/>
      <c r="AG290" s="252"/>
    </row>
    <row r="291" spans="2:33" s="250" customFormat="1" x14ac:dyDescent="0.25">
      <c r="B291" s="270"/>
      <c r="C291" s="270"/>
      <c r="D291" s="271"/>
      <c r="E291" s="270"/>
      <c r="F291" s="270"/>
      <c r="G291" s="270"/>
      <c r="H291" s="270"/>
      <c r="I291" s="270"/>
      <c r="J291" s="270"/>
      <c r="K291" s="272"/>
      <c r="L291" s="270"/>
      <c r="M291" s="270"/>
      <c r="N291" s="270"/>
      <c r="O291" s="270"/>
      <c r="P291" s="270"/>
      <c r="Q291" s="270"/>
      <c r="R291" s="270"/>
      <c r="T291" s="249"/>
      <c r="U291" s="249"/>
      <c r="V291" s="249"/>
      <c r="W291" s="249"/>
      <c r="X291" s="249"/>
      <c r="Y291" s="249"/>
      <c r="Z291" s="270"/>
      <c r="AA291" s="270"/>
      <c r="AB291" s="270"/>
      <c r="AC291" s="252"/>
      <c r="AD291" s="253"/>
      <c r="AE291" s="252"/>
      <c r="AF291" s="252"/>
      <c r="AG291" s="252"/>
    </row>
    <row r="292" spans="2:33" s="250" customFormat="1" x14ac:dyDescent="0.25">
      <c r="B292" s="270"/>
      <c r="C292" s="270"/>
      <c r="D292" s="271"/>
      <c r="E292" s="270"/>
      <c r="F292" s="270"/>
      <c r="G292" s="270"/>
      <c r="H292" s="270"/>
      <c r="I292" s="270"/>
      <c r="J292" s="270"/>
      <c r="K292" s="272"/>
      <c r="L292" s="270"/>
      <c r="M292" s="270"/>
      <c r="N292" s="270"/>
      <c r="O292" s="270"/>
      <c r="P292" s="270"/>
      <c r="Q292" s="270"/>
      <c r="R292" s="270"/>
      <c r="T292" s="249"/>
      <c r="U292" s="249"/>
      <c r="V292" s="249"/>
      <c r="W292" s="249"/>
      <c r="X292" s="249"/>
      <c r="Y292" s="249"/>
      <c r="Z292" s="270"/>
      <c r="AA292" s="270"/>
      <c r="AB292" s="270"/>
      <c r="AC292" s="252"/>
      <c r="AD292" s="253"/>
      <c r="AE292" s="252"/>
      <c r="AF292" s="252"/>
      <c r="AG292" s="252"/>
    </row>
    <row r="293" spans="2:33" s="250" customFormat="1" x14ac:dyDescent="0.25">
      <c r="B293" s="270"/>
      <c r="C293" s="270"/>
      <c r="D293" s="271"/>
      <c r="E293" s="270"/>
      <c r="F293" s="270"/>
      <c r="G293" s="270"/>
      <c r="H293" s="270"/>
      <c r="I293" s="270"/>
      <c r="J293" s="270"/>
      <c r="K293" s="272"/>
      <c r="L293" s="270"/>
      <c r="M293" s="270"/>
      <c r="N293" s="270"/>
      <c r="O293" s="270"/>
      <c r="P293" s="270"/>
      <c r="Q293" s="270"/>
      <c r="R293" s="270"/>
      <c r="T293" s="249"/>
      <c r="U293" s="249"/>
      <c r="V293" s="249"/>
      <c r="W293" s="249"/>
      <c r="X293" s="249"/>
      <c r="Y293" s="249"/>
      <c r="Z293" s="270"/>
      <c r="AA293" s="270"/>
      <c r="AB293" s="270"/>
      <c r="AC293" s="252"/>
      <c r="AD293" s="253"/>
      <c r="AE293" s="252"/>
      <c r="AF293" s="252"/>
      <c r="AG293" s="252"/>
    </row>
    <row r="294" spans="2:33" s="250" customFormat="1" x14ac:dyDescent="0.25">
      <c r="B294" s="270"/>
      <c r="C294" s="270"/>
      <c r="D294" s="271"/>
      <c r="E294" s="270"/>
      <c r="F294" s="270"/>
      <c r="G294" s="270"/>
      <c r="H294" s="270"/>
      <c r="I294" s="270"/>
      <c r="J294" s="270"/>
      <c r="K294" s="272"/>
      <c r="L294" s="270"/>
      <c r="M294" s="270"/>
      <c r="N294" s="270"/>
      <c r="O294" s="270"/>
      <c r="P294" s="270"/>
      <c r="Q294" s="270"/>
      <c r="R294" s="270"/>
      <c r="T294" s="249"/>
      <c r="U294" s="249"/>
      <c r="V294" s="249"/>
      <c r="W294" s="249"/>
      <c r="X294" s="249"/>
      <c r="Y294" s="249"/>
      <c r="Z294" s="270"/>
      <c r="AA294" s="270"/>
      <c r="AB294" s="270"/>
      <c r="AC294" s="252"/>
      <c r="AD294" s="253"/>
      <c r="AE294" s="252"/>
      <c r="AF294" s="252"/>
      <c r="AG294" s="252"/>
    </row>
    <row r="295" spans="2:33" s="250" customFormat="1" x14ac:dyDescent="0.25">
      <c r="B295" s="270"/>
      <c r="C295" s="270"/>
      <c r="D295" s="271"/>
      <c r="E295" s="270"/>
      <c r="F295" s="270"/>
      <c r="G295" s="270"/>
      <c r="H295" s="270"/>
      <c r="I295" s="270"/>
      <c r="J295" s="270"/>
      <c r="K295" s="272"/>
      <c r="L295" s="270"/>
      <c r="M295" s="270"/>
      <c r="N295" s="270"/>
      <c r="O295" s="270"/>
      <c r="P295" s="270"/>
      <c r="Q295" s="270"/>
      <c r="R295" s="270"/>
      <c r="T295" s="249"/>
      <c r="U295" s="249"/>
      <c r="V295" s="249"/>
      <c r="W295" s="249"/>
      <c r="X295" s="249"/>
      <c r="Y295" s="249"/>
      <c r="Z295" s="270"/>
      <c r="AA295" s="270"/>
      <c r="AB295" s="270"/>
      <c r="AC295" s="252"/>
      <c r="AD295" s="253"/>
      <c r="AE295" s="252"/>
      <c r="AF295" s="252"/>
      <c r="AG295" s="252"/>
    </row>
    <row r="296" spans="2:33" s="250" customFormat="1" x14ac:dyDescent="0.25">
      <c r="B296" s="270"/>
      <c r="C296" s="270"/>
      <c r="D296" s="271"/>
      <c r="E296" s="270"/>
      <c r="F296" s="270"/>
      <c r="G296" s="270"/>
      <c r="H296" s="270"/>
      <c r="I296" s="270"/>
      <c r="J296" s="270"/>
      <c r="K296" s="272"/>
      <c r="L296" s="270"/>
      <c r="M296" s="270"/>
      <c r="N296" s="270"/>
      <c r="O296" s="270"/>
      <c r="P296" s="270"/>
      <c r="Q296" s="270"/>
      <c r="R296" s="270"/>
      <c r="T296" s="249"/>
      <c r="U296" s="249"/>
      <c r="V296" s="249"/>
      <c r="W296" s="249"/>
      <c r="X296" s="249"/>
      <c r="Y296" s="249"/>
      <c r="Z296" s="270"/>
      <c r="AA296" s="270"/>
      <c r="AB296" s="270"/>
      <c r="AC296" s="252"/>
      <c r="AD296" s="253"/>
      <c r="AE296" s="252"/>
      <c r="AF296" s="252"/>
      <c r="AG296" s="252"/>
    </row>
    <row r="297" spans="2:33" s="250" customFormat="1" x14ac:dyDescent="0.25">
      <c r="B297" s="270"/>
      <c r="C297" s="270"/>
      <c r="D297" s="271"/>
      <c r="E297" s="270"/>
      <c r="F297" s="270"/>
      <c r="G297" s="270"/>
      <c r="H297" s="270"/>
      <c r="I297" s="270"/>
      <c r="J297" s="270"/>
      <c r="K297" s="272"/>
      <c r="L297" s="270"/>
      <c r="M297" s="270"/>
      <c r="N297" s="270"/>
      <c r="O297" s="270"/>
      <c r="P297" s="270"/>
      <c r="Q297" s="270"/>
      <c r="R297" s="270"/>
      <c r="T297" s="249"/>
      <c r="U297" s="249"/>
      <c r="V297" s="249"/>
      <c r="W297" s="249"/>
      <c r="X297" s="249"/>
      <c r="Y297" s="249"/>
      <c r="Z297" s="270"/>
      <c r="AA297" s="270"/>
      <c r="AB297" s="270"/>
      <c r="AC297" s="252"/>
      <c r="AD297" s="253"/>
      <c r="AE297" s="252"/>
      <c r="AF297" s="252"/>
      <c r="AG297" s="252"/>
    </row>
    <row r="298" spans="2:33" s="250" customFormat="1" x14ac:dyDescent="0.25">
      <c r="B298" s="270"/>
      <c r="C298" s="270"/>
      <c r="D298" s="271"/>
      <c r="E298" s="270"/>
      <c r="F298" s="270"/>
      <c r="G298" s="270"/>
      <c r="H298" s="270"/>
      <c r="I298" s="270"/>
      <c r="J298" s="270"/>
      <c r="K298" s="272"/>
      <c r="L298" s="270"/>
      <c r="M298" s="270"/>
      <c r="N298" s="270"/>
      <c r="O298" s="270"/>
      <c r="P298" s="270"/>
      <c r="Q298" s="270"/>
      <c r="R298" s="270"/>
      <c r="T298" s="249"/>
      <c r="U298" s="249"/>
      <c r="V298" s="249"/>
      <c r="W298" s="249"/>
      <c r="X298" s="249"/>
      <c r="Y298" s="249"/>
      <c r="Z298" s="270"/>
      <c r="AA298" s="270"/>
      <c r="AB298" s="270"/>
      <c r="AC298" s="252"/>
      <c r="AD298" s="253"/>
      <c r="AE298" s="252"/>
      <c r="AF298" s="252"/>
      <c r="AG298" s="252"/>
    </row>
    <row r="299" spans="2:33" s="250" customFormat="1" x14ac:dyDescent="0.25">
      <c r="B299" s="270"/>
      <c r="C299" s="270"/>
      <c r="D299" s="271"/>
      <c r="E299" s="270"/>
      <c r="F299" s="270"/>
      <c r="G299" s="270"/>
      <c r="H299" s="270"/>
      <c r="I299" s="270"/>
      <c r="J299" s="270"/>
      <c r="K299" s="272"/>
      <c r="L299" s="270"/>
      <c r="M299" s="270"/>
      <c r="N299" s="270"/>
      <c r="O299" s="270"/>
      <c r="P299" s="270"/>
      <c r="Q299" s="270"/>
      <c r="R299" s="270"/>
      <c r="T299" s="249"/>
      <c r="U299" s="249"/>
      <c r="V299" s="249"/>
      <c r="W299" s="249"/>
      <c r="X299" s="249"/>
      <c r="Y299" s="249"/>
      <c r="Z299" s="270"/>
      <c r="AA299" s="270"/>
      <c r="AB299" s="270"/>
      <c r="AC299" s="252"/>
      <c r="AD299" s="253"/>
      <c r="AE299" s="252"/>
      <c r="AF299" s="252"/>
      <c r="AG299" s="252"/>
    </row>
    <row r="300" spans="2:33" s="250" customFormat="1" x14ac:dyDescent="0.25">
      <c r="B300" s="270"/>
      <c r="C300" s="270"/>
      <c r="D300" s="271"/>
      <c r="E300" s="270"/>
      <c r="F300" s="270"/>
      <c r="G300" s="270"/>
      <c r="H300" s="270"/>
      <c r="I300" s="270"/>
      <c r="J300" s="270"/>
      <c r="K300" s="272"/>
      <c r="L300" s="270"/>
      <c r="M300" s="270"/>
      <c r="N300" s="270"/>
      <c r="O300" s="270"/>
      <c r="P300" s="270"/>
      <c r="Q300" s="270"/>
      <c r="R300" s="270"/>
      <c r="T300" s="249"/>
      <c r="U300" s="249"/>
      <c r="V300" s="249"/>
      <c r="W300" s="249"/>
      <c r="X300" s="249"/>
      <c r="Y300" s="249"/>
      <c r="Z300" s="270"/>
      <c r="AA300" s="270"/>
      <c r="AB300" s="270"/>
      <c r="AC300" s="252"/>
      <c r="AD300" s="253"/>
      <c r="AE300" s="252"/>
      <c r="AF300" s="252"/>
      <c r="AG300" s="252"/>
    </row>
    <row r="301" spans="2:33" s="250" customFormat="1" x14ac:dyDescent="0.25">
      <c r="B301" s="270"/>
      <c r="C301" s="270"/>
      <c r="D301" s="271"/>
      <c r="E301" s="270"/>
      <c r="F301" s="270"/>
      <c r="G301" s="270"/>
      <c r="H301" s="270"/>
      <c r="I301" s="270"/>
      <c r="J301" s="270"/>
      <c r="K301" s="272"/>
      <c r="L301" s="270"/>
      <c r="M301" s="270"/>
      <c r="N301" s="270"/>
      <c r="O301" s="270"/>
      <c r="P301" s="270"/>
      <c r="Q301" s="270"/>
      <c r="R301" s="270"/>
      <c r="T301" s="249"/>
      <c r="U301" s="249"/>
      <c r="V301" s="249"/>
      <c r="W301" s="249"/>
      <c r="X301" s="249"/>
      <c r="Y301" s="249"/>
      <c r="Z301" s="270"/>
      <c r="AA301" s="270"/>
      <c r="AB301" s="270"/>
      <c r="AC301" s="252"/>
      <c r="AD301" s="253"/>
      <c r="AE301" s="252"/>
      <c r="AF301" s="252"/>
      <c r="AG301" s="252"/>
    </row>
    <row r="302" spans="2:33" s="250" customFormat="1" x14ac:dyDescent="0.25">
      <c r="B302" s="270"/>
      <c r="C302" s="270"/>
      <c r="D302" s="271"/>
      <c r="E302" s="270"/>
      <c r="F302" s="270"/>
      <c r="G302" s="270"/>
      <c r="H302" s="270"/>
      <c r="I302" s="270"/>
      <c r="J302" s="270"/>
      <c r="K302" s="272"/>
      <c r="L302" s="270"/>
      <c r="M302" s="270"/>
      <c r="N302" s="270"/>
      <c r="O302" s="270"/>
      <c r="P302" s="270"/>
      <c r="Q302" s="270"/>
      <c r="R302" s="270"/>
      <c r="T302" s="249"/>
      <c r="U302" s="249"/>
      <c r="V302" s="249"/>
      <c r="W302" s="249"/>
      <c r="X302" s="249"/>
      <c r="Y302" s="249"/>
      <c r="Z302" s="270"/>
      <c r="AA302" s="270"/>
      <c r="AB302" s="270"/>
      <c r="AC302" s="252"/>
      <c r="AD302" s="253"/>
      <c r="AE302" s="252"/>
      <c r="AF302" s="252"/>
      <c r="AG302" s="252"/>
    </row>
    <row r="303" spans="2:33" s="250" customFormat="1" x14ac:dyDescent="0.25">
      <c r="B303" s="270"/>
      <c r="C303" s="270"/>
      <c r="D303" s="271"/>
      <c r="E303" s="270"/>
      <c r="F303" s="270"/>
      <c r="G303" s="270"/>
      <c r="H303" s="270"/>
      <c r="I303" s="270"/>
      <c r="J303" s="270"/>
      <c r="K303" s="272"/>
      <c r="L303" s="270"/>
      <c r="M303" s="270"/>
      <c r="N303" s="270"/>
      <c r="O303" s="270"/>
      <c r="P303" s="270"/>
      <c r="Q303" s="270"/>
      <c r="R303" s="270"/>
      <c r="T303" s="249"/>
      <c r="U303" s="249"/>
      <c r="V303" s="249"/>
      <c r="W303" s="249"/>
      <c r="X303" s="249"/>
      <c r="Y303" s="249"/>
      <c r="Z303" s="270"/>
      <c r="AA303" s="270"/>
      <c r="AB303" s="270"/>
      <c r="AC303" s="252"/>
      <c r="AD303" s="253"/>
      <c r="AE303" s="252"/>
      <c r="AF303" s="252"/>
      <c r="AG303" s="252"/>
    </row>
    <row r="304" spans="2:33" s="250" customFormat="1" x14ac:dyDescent="0.25">
      <c r="B304" s="270"/>
      <c r="C304" s="270"/>
      <c r="D304" s="271"/>
      <c r="E304" s="270"/>
      <c r="F304" s="270"/>
      <c r="G304" s="270"/>
      <c r="H304" s="270"/>
      <c r="I304" s="270"/>
      <c r="J304" s="270"/>
      <c r="K304" s="272"/>
      <c r="L304" s="270"/>
      <c r="M304" s="270"/>
      <c r="N304" s="270"/>
      <c r="O304" s="270"/>
      <c r="P304" s="270"/>
      <c r="Q304" s="270"/>
      <c r="R304" s="270"/>
      <c r="T304" s="249"/>
      <c r="U304" s="249"/>
      <c r="V304" s="249"/>
      <c r="W304" s="249"/>
      <c r="X304" s="249"/>
      <c r="Y304" s="249"/>
      <c r="Z304" s="270"/>
      <c r="AA304" s="270"/>
      <c r="AB304" s="270"/>
      <c r="AC304" s="252"/>
      <c r="AD304" s="253"/>
      <c r="AE304" s="252"/>
      <c r="AF304" s="252"/>
      <c r="AG304" s="252"/>
    </row>
    <row r="305" spans="2:33" s="250" customFormat="1" x14ac:dyDescent="0.25">
      <c r="B305" s="270"/>
      <c r="C305" s="270"/>
      <c r="D305" s="271"/>
      <c r="E305" s="270"/>
      <c r="F305" s="270"/>
      <c r="G305" s="270"/>
      <c r="H305" s="270"/>
      <c r="I305" s="270"/>
      <c r="J305" s="270"/>
      <c r="K305" s="272"/>
      <c r="L305" s="270"/>
      <c r="M305" s="270"/>
      <c r="N305" s="270"/>
      <c r="O305" s="270"/>
      <c r="P305" s="270"/>
      <c r="Q305" s="270"/>
      <c r="R305" s="270"/>
      <c r="T305" s="249"/>
      <c r="U305" s="249"/>
      <c r="V305" s="249"/>
      <c r="W305" s="249"/>
      <c r="X305" s="249"/>
      <c r="Y305" s="249"/>
      <c r="Z305" s="270"/>
      <c r="AA305" s="270"/>
      <c r="AB305" s="270"/>
      <c r="AC305" s="252"/>
      <c r="AD305" s="253"/>
      <c r="AE305" s="252"/>
      <c r="AF305" s="252"/>
      <c r="AG305" s="252"/>
    </row>
    <row r="306" spans="2:33" s="250" customFormat="1" x14ac:dyDescent="0.25">
      <c r="B306" s="270"/>
      <c r="C306" s="270"/>
      <c r="D306" s="271"/>
      <c r="E306" s="270"/>
      <c r="F306" s="270"/>
      <c r="G306" s="270"/>
      <c r="H306" s="270"/>
      <c r="I306" s="270"/>
      <c r="J306" s="270"/>
      <c r="K306" s="272"/>
      <c r="L306" s="270"/>
      <c r="M306" s="270"/>
      <c r="N306" s="270"/>
      <c r="O306" s="270"/>
      <c r="P306" s="270"/>
      <c r="Q306" s="270"/>
      <c r="R306" s="270"/>
      <c r="T306" s="249"/>
      <c r="U306" s="249"/>
      <c r="V306" s="249"/>
      <c r="W306" s="249"/>
      <c r="X306" s="249"/>
      <c r="Y306" s="249"/>
      <c r="Z306" s="270"/>
      <c r="AA306" s="270"/>
      <c r="AB306" s="270"/>
      <c r="AC306" s="252"/>
      <c r="AD306" s="253"/>
      <c r="AE306" s="252"/>
      <c r="AF306" s="252"/>
      <c r="AG306" s="252"/>
    </row>
    <row r="307" spans="2:33" s="250" customFormat="1" x14ac:dyDescent="0.25">
      <c r="B307" s="270"/>
      <c r="C307" s="270"/>
      <c r="D307" s="271"/>
      <c r="E307" s="270"/>
      <c r="F307" s="270"/>
      <c r="G307" s="270"/>
      <c r="H307" s="270"/>
      <c r="I307" s="270"/>
      <c r="J307" s="270"/>
      <c r="K307" s="272"/>
      <c r="L307" s="270"/>
      <c r="M307" s="270"/>
      <c r="N307" s="270"/>
      <c r="O307" s="270"/>
      <c r="P307" s="270"/>
      <c r="Q307" s="270"/>
      <c r="R307" s="270"/>
      <c r="T307" s="249"/>
      <c r="U307" s="249"/>
      <c r="V307" s="249"/>
      <c r="W307" s="249"/>
      <c r="X307" s="249"/>
      <c r="Y307" s="249"/>
      <c r="Z307" s="270"/>
      <c r="AA307" s="270"/>
      <c r="AB307" s="270"/>
      <c r="AC307" s="252"/>
      <c r="AD307" s="253"/>
      <c r="AE307" s="252"/>
      <c r="AF307" s="252"/>
      <c r="AG307" s="252"/>
    </row>
    <row r="308" spans="2:33" s="250" customFormat="1" x14ac:dyDescent="0.25">
      <c r="B308" s="270"/>
      <c r="C308" s="270"/>
      <c r="D308" s="271"/>
      <c r="E308" s="270"/>
      <c r="F308" s="270"/>
      <c r="G308" s="270"/>
      <c r="H308" s="270"/>
      <c r="I308" s="270"/>
      <c r="J308" s="270"/>
      <c r="K308" s="272"/>
      <c r="L308" s="270"/>
      <c r="M308" s="270"/>
      <c r="N308" s="270"/>
      <c r="O308" s="270"/>
      <c r="P308" s="270"/>
      <c r="Q308" s="270"/>
      <c r="R308" s="270"/>
      <c r="T308" s="249"/>
      <c r="U308" s="249"/>
      <c r="V308" s="249"/>
      <c r="W308" s="249"/>
      <c r="X308" s="249"/>
      <c r="Y308" s="249"/>
      <c r="Z308" s="270"/>
      <c r="AA308" s="270"/>
      <c r="AB308" s="270"/>
      <c r="AC308" s="252"/>
      <c r="AD308" s="253"/>
      <c r="AE308" s="252"/>
      <c r="AF308" s="252"/>
      <c r="AG308" s="252"/>
    </row>
    <row r="309" spans="2:33" s="250" customFormat="1" x14ac:dyDescent="0.25">
      <c r="B309" s="270"/>
      <c r="C309" s="270"/>
      <c r="D309" s="271"/>
      <c r="E309" s="270"/>
      <c r="F309" s="270"/>
      <c r="G309" s="270"/>
      <c r="H309" s="270"/>
      <c r="I309" s="270"/>
      <c r="J309" s="270"/>
      <c r="K309" s="272"/>
      <c r="L309" s="270"/>
      <c r="M309" s="270"/>
      <c r="N309" s="270"/>
      <c r="O309" s="270"/>
      <c r="P309" s="270"/>
      <c r="Q309" s="270"/>
      <c r="R309" s="270"/>
      <c r="T309" s="249"/>
      <c r="U309" s="249"/>
      <c r="V309" s="249"/>
      <c r="W309" s="249"/>
      <c r="X309" s="249"/>
      <c r="Y309" s="249"/>
      <c r="Z309" s="270"/>
      <c r="AA309" s="270"/>
      <c r="AB309" s="270"/>
      <c r="AC309" s="252"/>
      <c r="AD309" s="253"/>
      <c r="AE309" s="252"/>
      <c r="AF309" s="252"/>
      <c r="AG309" s="252"/>
    </row>
    <row r="310" spans="2:33" s="250" customFormat="1" x14ac:dyDescent="0.25">
      <c r="B310" s="270"/>
      <c r="C310" s="270"/>
      <c r="D310" s="271"/>
      <c r="E310" s="270"/>
      <c r="F310" s="270"/>
      <c r="G310" s="270"/>
      <c r="H310" s="270"/>
      <c r="I310" s="270"/>
      <c r="J310" s="270"/>
      <c r="K310" s="272"/>
      <c r="L310" s="270"/>
      <c r="M310" s="270"/>
      <c r="N310" s="270"/>
      <c r="O310" s="270"/>
      <c r="P310" s="270"/>
      <c r="Q310" s="270"/>
      <c r="R310" s="270"/>
      <c r="T310" s="249"/>
      <c r="U310" s="249"/>
      <c r="V310" s="249"/>
      <c r="W310" s="249"/>
      <c r="X310" s="249"/>
      <c r="Y310" s="249"/>
      <c r="Z310" s="270"/>
      <c r="AA310" s="270"/>
      <c r="AB310" s="270"/>
      <c r="AC310" s="252"/>
      <c r="AD310" s="253"/>
      <c r="AE310" s="252"/>
      <c r="AF310" s="252"/>
      <c r="AG310" s="252"/>
    </row>
    <row r="311" spans="2:33" s="250" customFormat="1" x14ac:dyDescent="0.25">
      <c r="B311" s="270"/>
      <c r="C311" s="270"/>
      <c r="D311" s="271"/>
      <c r="E311" s="270"/>
      <c r="F311" s="270"/>
      <c r="G311" s="270"/>
      <c r="H311" s="270"/>
      <c r="I311" s="270"/>
      <c r="J311" s="270"/>
      <c r="K311" s="272"/>
      <c r="L311" s="270"/>
      <c r="M311" s="270"/>
      <c r="N311" s="270"/>
      <c r="O311" s="270"/>
      <c r="P311" s="270"/>
      <c r="Q311" s="270"/>
      <c r="R311" s="270"/>
      <c r="T311" s="249"/>
      <c r="U311" s="249"/>
      <c r="V311" s="249"/>
      <c r="W311" s="249"/>
      <c r="X311" s="249"/>
      <c r="Y311" s="249"/>
      <c r="Z311" s="270"/>
      <c r="AA311" s="270"/>
      <c r="AB311" s="270"/>
      <c r="AC311" s="252"/>
      <c r="AD311" s="253"/>
      <c r="AE311" s="252"/>
      <c r="AF311" s="252"/>
      <c r="AG311" s="252"/>
    </row>
    <row r="312" spans="2:33" s="250" customFormat="1" x14ac:dyDescent="0.25">
      <c r="B312" s="270"/>
      <c r="C312" s="270"/>
      <c r="D312" s="271"/>
      <c r="E312" s="270"/>
      <c r="F312" s="270"/>
      <c r="G312" s="270"/>
      <c r="H312" s="270"/>
      <c r="I312" s="270"/>
      <c r="J312" s="270"/>
      <c r="K312" s="272"/>
      <c r="L312" s="270"/>
      <c r="M312" s="270"/>
      <c r="N312" s="270"/>
      <c r="O312" s="270"/>
      <c r="P312" s="270"/>
      <c r="Q312" s="270"/>
      <c r="R312" s="270"/>
      <c r="T312" s="249"/>
      <c r="U312" s="249"/>
      <c r="V312" s="249"/>
      <c r="W312" s="249"/>
      <c r="X312" s="249"/>
      <c r="Y312" s="249"/>
      <c r="Z312" s="270"/>
      <c r="AA312" s="270"/>
      <c r="AB312" s="270"/>
      <c r="AC312" s="252"/>
      <c r="AD312" s="253"/>
      <c r="AE312" s="252"/>
      <c r="AF312" s="252"/>
      <c r="AG312" s="252"/>
    </row>
    <row r="313" spans="2:33" s="250" customFormat="1" x14ac:dyDescent="0.25">
      <c r="B313" s="270"/>
      <c r="C313" s="270"/>
      <c r="D313" s="271"/>
      <c r="E313" s="270"/>
      <c r="F313" s="270"/>
      <c r="G313" s="270"/>
      <c r="H313" s="270"/>
      <c r="I313" s="270"/>
      <c r="J313" s="270"/>
      <c r="K313" s="272"/>
      <c r="L313" s="270"/>
      <c r="M313" s="270"/>
      <c r="N313" s="270"/>
      <c r="O313" s="270"/>
      <c r="P313" s="270"/>
      <c r="Q313" s="270"/>
      <c r="R313" s="270"/>
      <c r="T313" s="249"/>
      <c r="U313" s="249"/>
      <c r="V313" s="249"/>
      <c r="W313" s="249"/>
      <c r="X313" s="249"/>
      <c r="Y313" s="249"/>
      <c r="Z313" s="270"/>
      <c r="AA313" s="270"/>
      <c r="AB313" s="270"/>
      <c r="AC313" s="252"/>
      <c r="AD313" s="253"/>
      <c r="AE313" s="252"/>
      <c r="AF313" s="252"/>
      <c r="AG313" s="252"/>
    </row>
    <row r="314" spans="2:33" s="250" customFormat="1" x14ac:dyDescent="0.25">
      <c r="B314" s="270"/>
      <c r="C314" s="270"/>
      <c r="D314" s="271"/>
      <c r="E314" s="270"/>
      <c r="F314" s="270"/>
      <c r="G314" s="270"/>
      <c r="H314" s="270"/>
      <c r="I314" s="270"/>
      <c r="J314" s="270"/>
      <c r="K314" s="272"/>
      <c r="L314" s="270"/>
      <c r="M314" s="270"/>
      <c r="N314" s="270"/>
      <c r="O314" s="270"/>
      <c r="P314" s="270"/>
      <c r="Q314" s="270"/>
      <c r="R314" s="270"/>
      <c r="T314" s="249"/>
      <c r="U314" s="249"/>
      <c r="V314" s="249"/>
      <c r="W314" s="249"/>
      <c r="X314" s="249"/>
      <c r="Y314" s="249"/>
      <c r="Z314" s="270"/>
      <c r="AA314" s="270"/>
      <c r="AB314" s="270"/>
      <c r="AC314" s="252"/>
      <c r="AD314" s="253"/>
      <c r="AE314" s="252"/>
      <c r="AF314" s="252"/>
      <c r="AG314" s="252"/>
    </row>
    <row r="315" spans="2:33" s="250" customFormat="1" x14ac:dyDescent="0.25">
      <c r="B315" s="270"/>
      <c r="C315" s="270"/>
      <c r="D315" s="271"/>
      <c r="E315" s="270"/>
      <c r="F315" s="270"/>
      <c r="G315" s="270"/>
      <c r="H315" s="270"/>
      <c r="I315" s="270"/>
      <c r="J315" s="270"/>
      <c r="K315" s="272"/>
      <c r="L315" s="270"/>
      <c r="M315" s="270"/>
      <c r="N315" s="270"/>
      <c r="O315" s="270"/>
      <c r="P315" s="270"/>
      <c r="Q315" s="270"/>
      <c r="R315" s="270"/>
      <c r="T315" s="249"/>
      <c r="U315" s="249"/>
      <c r="V315" s="249"/>
      <c r="W315" s="249"/>
      <c r="X315" s="249"/>
      <c r="Y315" s="249"/>
      <c r="Z315" s="270"/>
      <c r="AA315" s="270"/>
      <c r="AB315" s="270"/>
      <c r="AC315" s="252"/>
      <c r="AD315" s="253"/>
      <c r="AE315" s="252"/>
      <c r="AF315" s="252"/>
      <c r="AG315" s="252"/>
    </row>
    <row r="316" spans="2:33" s="250" customFormat="1" x14ac:dyDescent="0.25">
      <c r="B316" s="270"/>
      <c r="C316" s="270"/>
      <c r="D316" s="271"/>
      <c r="E316" s="270"/>
      <c r="F316" s="270"/>
      <c r="G316" s="270"/>
      <c r="H316" s="270"/>
      <c r="I316" s="270"/>
      <c r="J316" s="270"/>
      <c r="K316" s="272"/>
      <c r="L316" s="270"/>
      <c r="M316" s="270"/>
      <c r="N316" s="270"/>
      <c r="O316" s="270"/>
      <c r="P316" s="270"/>
      <c r="Q316" s="270"/>
      <c r="R316" s="270"/>
      <c r="T316" s="249"/>
      <c r="U316" s="249"/>
      <c r="V316" s="249"/>
      <c r="W316" s="249"/>
      <c r="X316" s="249"/>
      <c r="Y316" s="249"/>
      <c r="Z316" s="270"/>
      <c r="AA316" s="270"/>
      <c r="AB316" s="270"/>
      <c r="AC316" s="252"/>
      <c r="AD316" s="253"/>
      <c r="AE316" s="252"/>
      <c r="AF316" s="252"/>
      <c r="AG316" s="252"/>
    </row>
    <row r="317" spans="2:33" s="250" customFormat="1" x14ac:dyDescent="0.25">
      <c r="B317" s="270"/>
      <c r="C317" s="270"/>
      <c r="D317" s="271"/>
      <c r="E317" s="270"/>
      <c r="F317" s="270"/>
      <c r="G317" s="270"/>
      <c r="H317" s="270"/>
      <c r="I317" s="270"/>
      <c r="J317" s="270"/>
      <c r="K317" s="272"/>
      <c r="L317" s="270"/>
      <c r="M317" s="270"/>
      <c r="N317" s="270"/>
      <c r="O317" s="270"/>
      <c r="P317" s="270"/>
      <c r="Q317" s="270"/>
      <c r="R317" s="270"/>
      <c r="T317" s="249"/>
      <c r="U317" s="249"/>
      <c r="V317" s="249"/>
      <c r="W317" s="249"/>
      <c r="X317" s="249"/>
      <c r="Y317" s="249"/>
      <c r="Z317" s="270"/>
      <c r="AA317" s="270"/>
      <c r="AB317" s="270"/>
      <c r="AC317" s="252"/>
      <c r="AD317" s="253"/>
      <c r="AE317" s="252"/>
      <c r="AF317" s="252"/>
      <c r="AG317" s="252"/>
    </row>
    <row r="318" spans="2:33" s="250" customFormat="1" x14ac:dyDescent="0.25">
      <c r="B318" s="270"/>
      <c r="C318" s="270"/>
      <c r="D318" s="271"/>
      <c r="E318" s="270"/>
      <c r="F318" s="270"/>
      <c r="G318" s="270"/>
      <c r="H318" s="270"/>
      <c r="I318" s="270"/>
      <c r="J318" s="270"/>
      <c r="K318" s="272"/>
      <c r="L318" s="270"/>
      <c r="M318" s="270"/>
      <c r="N318" s="270"/>
      <c r="O318" s="270"/>
      <c r="P318" s="270"/>
      <c r="Q318" s="270"/>
      <c r="R318" s="270"/>
      <c r="T318" s="249"/>
      <c r="U318" s="249"/>
      <c r="V318" s="249"/>
      <c r="W318" s="249"/>
      <c r="X318" s="249"/>
      <c r="Y318" s="249"/>
      <c r="Z318" s="270"/>
      <c r="AA318" s="270"/>
      <c r="AB318" s="270"/>
      <c r="AC318" s="252"/>
      <c r="AD318" s="253"/>
      <c r="AE318" s="252"/>
      <c r="AF318" s="252"/>
      <c r="AG318" s="252"/>
    </row>
    <row r="319" spans="2:33" s="250" customFormat="1" x14ac:dyDescent="0.25">
      <c r="B319" s="270"/>
      <c r="C319" s="270"/>
      <c r="D319" s="271"/>
      <c r="E319" s="270"/>
      <c r="F319" s="270"/>
      <c r="G319" s="270"/>
      <c r="H319" s="270"/>
      <c r="I319" s="270"/>
      <c r="J319" s="270"/>
      <c r="K319" s="272"/>
      <c r="L319" s="270"/>
      <c r="M319" s="270"/>
      <c r="N319" s="270"/>
      <c r="O319" s="270"/>
      <c r="P319" s="270"/>
      <c r="Q319" s="270"/>
      <c r="R319" s="270"/>
      <c r="T319" s="249"/>
      <c r="U319" s="249"/>
      <c r="V319" s="249"/>
      <c r="W319" s="249"/>
      <c r="X319" s="249"/>
      <c r="Y319" s="249"/>
      <c r="Z319" s="270"/>
      <c r="AA319" s="270"/>
      <c r="AB319" s="270"/>
      <c r="AC319" s="252"/>
      <c r="AD319" s="253"/>
      <c r="AE319" s="252"/>
      <c r="AF319" s="252"/>
      <c r="AG319" s="252"/>
    </row>
    <row r="320" spans="2:33" s="250" customFormat="1" x14ac:dyDescent="0.25">
      <c r="B320" s="270"/>
      <c r="C320" s="270"/>
      <c r="D320" s="271"/>
      <c r="E320" s="270"/>
      <c r="F320" s="270"/>
      <c r="G320" s="270"/>
      <c r="H320" s="270"/>
      <c r="I320" s="270"/>
      <c r="J320" s="270"/>
      <c r="K320" s="272"/>
      <c r="L320" s="270"/>
      <c r="M320" s="270"/>
      <c r="N320" s="270"/>
      <c r="O320" s="270"/>
      <c r="P320" s="270"/>
      <c r="Q320" s="270"/>
      <c r="R320" s="270"/>
      <c r="T320" s="249"/>
      <c r="U320" s="249"/>
      <c r="V320" s="249"/>
      <c r="W320" s="249"/>
      <c r="X320" s="249"/>
      <c r="Y320" s="249"/>
      <c r="Z320" s="270"/>
      <c r="AA320" s="270"/>
      <c r="AB320" s="270"/>
      <c r="AC320" s="252"/>
      <c r="AD320" s="253"/>
      <c r="AE320" s="252"/>
      <c r="AF320" s="252"/>
      <c r="AG320" s="252"/>
    </row>
    <row r="321" spans="2:33" s="250" customFormat="1" x14ac:dyDescent="0.25">
      <c r="B321" s="270"/>
      <c r="C321" s="270"/>
      <c r="D321" s="271"/>
      <c r="E321" s="270"/>
      <c r="F321" s="270"/>
      <c r="G321" s="270"/>
      <c r="H321" s="270"/>
      <c r="I321" s="270"/>
      <c r="J321" s="270"/>
      <c r="K321" s="272"/>
      <c r="L321" s="270"/>
      <c r="M321" s="270"/>
      <c r="N321" s="270"/>
      <c r="O321" s="270"/>
      <c r="P321" s="270"/>
      <c r="Q321" s="270"/>
      <c r="R321" s="270"/>
      <c r="T321" s="249"/>
      <c r="U321" s="249"/>
      <c r="V321" s="249"/>
      <c r="W321" s="249"/>
      <c r="X321" s="249"/>
      <c r="Y321" s="249"/>
      <c r="Z321" s="270"/>
      <c r="AA321" s="270"/>
      <c r="AB321" s="270"/>
      <c r="AC321" s="252"/>
      <c r="AD321" s="253"/>
      <c r="AE321" s="252"/>
      <c r="AF321" s="252"/>
      <c r="AG321" s="252"/>
    </row>
    <row r="322" spans="2:33" s="250" customFormat="1" x14ac:dyDescent="0.25">
      <c r="B322" s="270"/>
      <c r="C322" s="270"/>
      <c r="D322" s="271"/>
      <c r="E322" s="270"/>
      <c r="F322" s="270"/>
      <c r="G322" s="270"/>
      <c r="H322" s="270"/>
      <c r="I322" s="270"/>
      <c r="J322" s="270"/>
      <c r="K322" s="272"/>
      <c r="L322" s="270"/>
      <c r="M322" s="270"/>
      <c r="N322" s="270"/>
      <c r="O322" s="270"/>
      <c r="P322" s="270"/>
      <c r="Q322" s="270"/>
      <c r="R322" s="270"/>
      <c r="T322" s="249"/>
      <c r="U322" s="249"/>
      <c r="V322" s="249"/>
      <c r="W322" s="249"/>
      <c r="X322" s="249"/>
      <c r="Y322" s="249"/>
      <c r="Z322" s="270"/>
      <c r="AA322" s="270"/>
      <c r="AB322" s="270"/>
      <c r="AC322" s="252"/>
      <c r="AD322" s="253"/>
      <c r="AE322" s="252"/>
      <c r="AF322" s="252"/>
      <c r="AG322" s="252"/>
    </row>
    <row r="323" spans="2:33" s="250" customFormat="1" x14ac:dyDescent="0.25">
      <c r="B323" s="270"/>
      <c r="C323" s="270"/>
      <c r="D323" s="271"/>
      <c r="E323" s="270"/>
      <c r="F323" s="270"/>
      <c r="G323" s="270"/>
      <c r="H323" s="270"/>
      <c r="I323" s="270"/>
      <c r="J323" s="270"/>
      <c r="K323" s="272"/>
      <c r="L323" s="270"/>
      <c r="M323" s="270"/>
      <c r="N323" s="270"/>
      <c r="O323" s="270"/>
      <c r="P323" s="270"/>
      <c r="Q323" s="270"/>
      <c r="R323" s="270"/>
      <c r="T323" s="249"/>
      <c r="U323" s="249"/>
      <c r="V323" s="249"/>
      <c r="W323" s="249"/>
      <c r="X323" s="249"/>
      <c r="Y323" s="249"/>
      <c r="Z323" s="270"/>
      <c r="AA323" s="270"/>
      <c r="AB323" s="270"/>
      <c r="AC323" s="252"/>
      <c r="AD323" s="253"/>
      <c r="AE323" s="252"/>
      <c r="AF323" s="252"/>
      <c r="AG323" s="252"/>
    </row>
    <row r="324" spans="2:33" s="250" customFormat="1" x14ac:dyDescent="0.25">
      <c r="B324" s="270"/>
      <c r="C324" s="270"/>
      <c r="D324" s="271"/>
      <c r="E324" s="270"/>
      <c r="F324" s="270"/>
      <c r="G324" s="270"/>
      <c r="H324" s="270"/>
      <c r="I324" s="270"/>
      <c r="J324" s="270"/>
      <c r="K324" s="272"/>
      <c r="L324" s="270"/>
      <c r="M324" s="270"/>
      <c r="N324" s="270"/>
      <c r="O324" s="270"/>
      <c r="P324" s="270"/>
      <c r="Q324" s="270"/>
      <c r="R324" s="270"/>
      <c r="T324" s="249"/>
      <c r="U324" s="249"/>
      <c r="V324" s="249"/>
      <c r="W324" s="249"/>
      <c r="X324" s="249"/>
      <c r="Y324" s="249"/>
      <c r="Z324" s="270"/>
      <c r="AA324" s="270"/>
      <c r="AB324" s="270"/>
      <c r="AC324" s="252"/>
      <c r="AD324" s="253"/>
      <c r="AE324" s="252"/>
      <c r="AF324" s="252"/>
      <c r="AG324" s="252"/>
    </row>
    <row r="325" spans="2:33" s="250" customFormat="1" x14ac:dyDescent="0.25">
      <c r="B325" s="270"/>
      <c r="C325" s="270"/>
      <c r="D325" s="271"/>
      <c r="E325" s="270"/>
      <c r="F325" s="270"/>
      <c r="G325" s="270"/>
      <c r="H325" s="270"/>
      <c r="I325" s="270"/>
      <c r="J325" s="270"/>
      <c r="K325" s="272"/>
      <c r="L325" s="270"/>
      <c r="M325" s="270"/>
      <c r="N325" s="270"/>
      <c r="O325" s="270"/>
      <c r="P325" s="270"/>
      <c r="Q325" s="270"/>
      <c r="R325" s="270"/>
      <c r="T325" s="249"/>
      <c r="U325" s="249"/>
      <c r="V325" s="249"/>
      <c r="W325" s="249"/>
      <c r="X325" s="249"/>
      <c r="Y325" s="249"/>
      <c r="Z325" s="270"/>
      <c r="AA325" s="270"/>
      <c r="AB325" s="270"/>
      <c r="AC325" s="252"/>
      <c r="AD325" s="253"/>
      <c r="AE325" s="252"/>
      <c r="AF325" s="252"/>
      <c r="AG325" s="252"/>
    </row>
    <row r="326" spans="2:33" s="250" customFormat="1" x14ac:dyDescent="0.25">
      <c r="B326" s="270"/>
      <c r="C326" s="270"/>
      <c r="D326" s="271"/>
      <c r="E326" s="270"/>
      <c r="F326" s="270"/>
      <c r="G326" s="270"/>
      <c r="H326" s="270"/>
      <c r="I326" s="270"/>
      <c r="J326" s="270"/>
      <c r="K326" s="272"/>
      <c r="L326" s="270"/>
      <c r="M326" s="270"/>
      <c r="N326" s="270"/>
      <c r="O326" s="270"/>
      <c r="P326" s="270"/>
      <c r="Q326" s="270"/>
      <c r="R326" s="270"/>
      <c r="T326" s="249"/>
      <c r="U326" s="249"/>
      <c r="V326" s="249"/>
      <c r="W326" s="249"/>
      <c r="X326" s="249"/>
      <c r="Y326" s="249"/>
      <c r="Z326" s="270"/>
      <c r="AA326" s="270"/>
      <c r="AB326" s="270"/>
      <c r="AC326" s="252"/>
      <c r="AD326" s="253"/>
      <c r="AE326" s="252"/>
      <c r="AF326" s="252"/>
      <c r="AG326" s="252"/>
    </row>
    <row r="327" spans="2:33" s="250" customFormat="1" x14ac:dyDescent="0.25">
      <c r="B327" s="270"/>
      <c r="C327" s="270"/>
      <c r="D327" s="271"/>
      <c r="E327" s="270"/>
      <c r="F327" s="270"/>
      <c r="G327" s="270"/>
      <c r="H327" s="270"/>
      <c r="I327" s="270"/>
      <c r="J327" s="270"/>
      <c r="K327" s="272"/>
      <c r="L327" s="270"/>
      <c r="M327" s="270"/>
      <c r="N327" s="270"/>
      <c r="O327" s="270"/>
      <c r="P327" s="270"/>
      <c r="Q327" s="270"/>
      <c r="R327" s="270"/>
      <c r="T327" s="249"/>
      <c r="U327" s="249"/>
      <c r="V327" s="249"/>
      <c r="W327" s="249"/>
      <c r="X327" s="249"/>
      <c r="Y327" s="249"/>
      <c r="Z327" s="270"/>
      <c r="AA327" s="270"/>
      <c r="AB327" s="270"/>
      <c r="AC327" s="252"/>
      <c r="AD327" s="253"/>
      <c r="AE327" s="252"/>
      <c r="AF327" s="252"/>
      <c r="AG327" s="252"/>
    </row>
    <row r="328" spans="2:33" s="250" customFormat="1" x14ac:dyDescent="0.25">
      <c r="B328" s="270"/>
      <c r="C328" s="270"/>
      <c r="D328" s="271"/>
      <c r="E328" s="270"/>
      <c r="F328" s="270"/>
      <c r="G328" s="270"/>
      <c r="H328" s="270"/>
      <c r="I328" s="270"/>
      <c r="J328" s="270"/>
      <c r="K328" s="272"/>
      <c r="L328" s="270"/>
      <c r="M328" s="270"/>
      <c r="N328" s="270"/>
      <c r="O328" s="270"/>
      <c r="P328" s="270"/>
      <c r="Q328" s="270"/>
      <c r="R328" s="270"/>
      <c r="T328" s="249"/>
      <c r="U328" s="249"/>
      <c r="V328" s="249"/>
      <c r="W328" s="249"/>
      <c r="X328" s="249"/>
      <c r="Y328" s="249"/>
      <c r="Z328" s="270"/>
      <c r="AA328" s="270"/>
      <c r="AB328" s="270"/>
      <c r="AC328" s="252"/>
      <c r="AD328" s="253"/>
      <c r="AE328" s="252"/>
      <c r="AF328" s="252"/>
      <c r="AG328" s="252"/>
    </row>
    <row r="329" spans="2:33" s="250" customFormat="1" x14ac:dyDescent="0.25">
      <c r="B329" s="270"/>
      <c r="C329" s="270"/>
      <c r="D329" s="271"/>
      <c r="E329" s="270"/>
      <c r="F329" s="270"/>
      <c r="G329" s="270"/>
      <c r="H329" s="270"/>
      <c r="I329" s="270"/>
      <c r="J329" s="270"/>
      <c r="K329" s="272"/>
      <c r="L329" s="270"/>
      <c r="M329" s="270"/>
      <c r="N329" s="270"/>
      <c r="O329" s="270"/>
      <c r="P329" s="270"/>
      <c r="Q329" s="270"/>
      <c r="R329" s="270"/>
      <c r="T329" s="249"/>
      <c r="U329" s="249"/>
      <c r="V329" s="249"/>
      <c r="W329" s="249"/>
      <c r="X329" s="249"/>
      <c r="Y329" s="249"/>
      <c r="Z329" s="270"/>
      <c r="AA329" s="270"/>
      <c r="AB329" s="270"/>
      <c r="AC329" s="252"/>
      <c r="AD329" s="253"/>
      <c r="AE329" s="252"/>
      <c r="AF329" s="252"/>
      <c r="AG329" s="252"/>
    </row>
    <row r="330" spans="2:33" s="250" customFormat="1" x14ac:dyDescent="0.25">
      <c r="B330" s="270"/>
      <c r="C330" s="270"/>
      <c r="D330" s="271"/>
      <c r="E330" s="270"/>
      <c r="F330" s="270"/>
      <c r="G330" s="270"/>
      <c r="H330" s="270"/>
      <c r="I330" s="270"/>
      <c r="J330" s="270"/>
      <c r="K330" s="272"/>
      <c r="L330" s="270"/>
      <c r="M330" s="270"/>
      <c r="N330" s="270"/>
      <c r="O330" s="270"/>
      <c r="P330" s="270"/>
      <c r="Q330" s="270"/>
      <c r="R330" s="270"/>
      <c r="T330" s="249"/>
      <c r="U330" s="249"/>
      <c r="V330" s="249"/>
      <c r="W330" s="249"/>
      <c r="X330" s="249"/>
      <c r="Y330" s="249"/>
      <c r="Z330" s="270"/>
      <c r="AA330" s="270"/>
      <c r="AB330" s="270"/>
      <c r="AC330" s="252"/>
      <c r="AD330" s="253"/>
      <c r="AE330" s="252"/>
      <c r="AF330" s="252"/>
      <c r="AG330" s="252"/>
    </row>
    <row r="331" spans="2:33" s="250" customFormat="1" x14ac:dyDescent="0.25">
      <c r="B331" s="270"/>
      <c r="C331" s="270"/>
      <c r="D331" s="271"/>
      <c r="E331" s="270"/>
      <c r="F331" s="270"/>
      <c r="G331" s="270"/>
      <c r="H331" s="270"/>
      <c r="I331" s="270"/>
      <c r="J331" s="270"/>
      <c r="K331" s="272"/>
      <c r="L331" s="270"/>
      <c r="M331" s="270"/>
      <c r="N331" s="270"/>
      <c r="O331" s="270"/>
      <c r="P331" s="270"/>
      <c r="Q331" s="270"/>
      <c r="R331" s="270"/>
      <c r="T331" s="249"/>
      <c r="U331" s="249"/>
      <c r="V331" s="249"/>
      <c r="W331" s="249"/>
      <c r="X331" s="249"/>
      <c r="Y331" s="249"/>
      <c r="Z331" s="270"/>
      <c r="AA331" s="270"/>
      <c r="AB331" s="270"/>
      <c r="AC331" s="252"/>
      <c r="AD331" s="253"/>
      <c r="AE331" s="252"/>
      <c r="AF331" s="252"/>
      <c r="AG331" s="252"/>
    </row>
    <row r="332" spans="2:33" s="250" customFormat="1" x14ac:dyDescent="0.25">
      <c r="B332" s="270"/>
      <c r="C332" s="270"/>
      <c r="D332" s="271"/>
      <c r="E332" s="270"/>
      <c r="F332" s="270"/>
      <c r="G332" s="270"/>
      <c r="H332" s="270"/>
      <c r="I332" s="270"/>
      <c r="J332" s="270"/>
      <c r="K332" s="272"/>
      <c r="L332" s="270"/>
      <c r="M332" s="270"/>
      <c r="N332" s="270"/>
      <c r="O332" s="270"/>
      <c r="P332" s="270"/>
      <c r="Q332" s="270"/>
      <c r="R332" s="270"/>
      <c r="T332" s="249"/>
      <c r="U332" s="249"/>
      <c r="V332" s="249"/>
      <c r="W332" s="249"/>
      <c r="X332" s="249"/>
      <c r="Y332" s="249"/>
      <c r="Z332" s="270"/>
      <c r="AA332" s="270"/>
      <c r="AB332" s="270"/>
      <c r="AC332" s="252"/>
      <c r="AD332" s="253"/>
      <c r="AE332" s="252"/>
      <c r="AF332" s="252"/>
      <c r="AG332" s="252"/>
    </row>
    <row r="333" spans="2:33" s="250" customFormat="1" x14ac:dyDescent="0.25">
      <c r="B333" s="270"/>
      <c r="C333" s="270"/>
      <c r="D333" s="271"/>
      <c r="E333" s="270"/>
      <c r="F333" s="270"/>
      <c r="G333" s="270"/>
      <c r="H333" s="270"/>
      <c r="I333" s="270"/>
      <c r="J333" s="270"/>
      <c r="K333" s="272"/>
      <c r="L333" s="270"/>
      <c r="M333" s="270"/>
      <c r="N333" s="270"/>
      <c r="O333" s="270"/>
      <c r="P333" s="270"/>
      <c r="Q333" s="270"/>
      <c r="R333" s="270"/>
      <c r="T333" s="249"/>
      <c r="U333" s="249"/>
      <c r="V333" s="249"/>
      <c r="W333" s="249"/>
      <c r="X333" s="249"/>
      <c r="Y333" s="249"/>
      <c r="Z333" s="270"/>
      <c r="AA333" s="270"/>
      <c r="AB333" s="270"/>
      <c r="AC333" s="252"/>
      <c r="AD333" s="253"/>
      <c r="AE333" s="252"/>
      <c r="AF333" s="252"/>
      <c r="AG333" s="252"/>
    </row>
    <row r="334" spans="2:33" s="250" customFormat="1" x14ac:dyDescent="0.25">
      <c r="B334" s="270"/>
      <c r="C334" s="270"/>
      <c r="D334" s="271"/>
      <c r="E334" s="270"/>
      <c r="F334" s="270"/>
      <c r="G334" s="270"/>
      <c r="H334" s="270"/>
      <c r="I334" s="270"/>
      <c r="J334" s="270"/>
      <c r="K334" s="272"/>
      <c r="L334" s="270"/>
      <c r="M334" s="270"/>
      <c r="N334" s="270"/>
      <c r="O334" s="270"/>
      <c r="P334" s="270"/>
      <c r="Q334" s="270"/>
      <c r="R334" s="270"/>
      <c r="T334" s="249"/>
      <c r="U334" s="249"/>
      <c r="V334" s="249"/>
      <c r="W334" s="249"/>
      <c r="X334" s="249"/>
      <c r="Y334" s="249"/>
      <c r="Z334" s="270"/>
      <c r="AA334" s="270"/>
      <c r="AB334" s="270"/>
      <c r="AC334" s="252"/>
      <c r="AD334" s="253"/>
      <c r="AE334" s="252"/>
      <c r="AF334" s="252"/>
      <c r="AG334" s="252"/>
    </row>
    <row r="335" spans="2:33" s="250" customFormat="1" x14ac:dyDescent="0.25">
      <c r="B335" s="270"/>
      <c r="C335" s="270"/>
      <c r="D335" s="271"/>
      <c r="E335" s="270"/>
      <c r="F335" s="270"/>
      <c r="G335" s="270"/>
      <c r="H335" s="270"/>
      <c r="I335" s="270"/>
      <c r="J335" s="270"/>
      <c r="K335" s="272"/>
      <c r="L335" s="270"/>
      <c r="M335" s="270"/>
      <c r="N335" s="270"/>
      <c r="O335" s="270"/>
      <c r="P335" s="270"/>
      <c r="Q335" s="270"/>
      <c r="R335" s="270"/>
      <c r="T335" s="249"/>
      <c r="U335" s="249"/>
      <c r="V335" s="249"/>
      <c r="W335" s="249"/>
      <c r="X335" s="249"/>
      <c r="Y335" s="249"/>
      <c r="Z335" s="270"/>
      <c r="AA335" s="270"/>
      <c r="AB335" s="270"/>
      <c r="AC335" s="252"/>
      <c r="AD335" s="253"/>
      <c r="AE335" s="252"/>
      <c r="AF335" s="252"/>
      <c r="AG335" s="252"/>
    </row>
    <row r="336" spans="2:33" s="250" customFormat="1" x14ac:dyDescent="0.25">
      <c r="B336" s="270"/>
      <c r="C336" s="270"/>
      <c r="D336" s="271"/>
      <c r="E336" s="270"/>
      <c r="F336" s="270"/>
      <c r="G336" s="270"/>
      <c r="H336" s="270"/>
      <c r="I336" s="270"/>
      <c r="J336" s="270"/>
      <c r="K336" s="272"/>
      <c r="L336" s="270"/>
      <c r="M336" s="270"/>
      <c r="N336" s="270"/>
      <c r="O336" s="270"/>
      <c r="P336" s="270"/>
      <c r="Q336" s="270"/>
      <c r="R336" s="270"/>
      <c r="T336" s="249"/>
      <c r="U336" s="249"/>
      <c r="V336" s="249"/>
      <c r="W336" s="249"/>
      <c r="X336" s="249"/>
      <c r="Y336" s="249"/>
      <c r="Z336" s="270"/>
      <c r="AA336" s="270"/>
      <c r="AB336" s="270"/>
      <c r="AC336" s="252"/>
      <c r="AD336" s="253"/>
      <c r="AE336" s="252"/>
      <c r="AF336" s="252"/>
      <c r="AG336" s="252"/>
    </row>
    <row r="337" spans="2:33" s="250" customFormat="1" x14ac:dyDescent="0.25">
      <c r="B337" s="270"/>
      <c r="C337" s="270"/>
      <c r="D337" s="271"/>
      <c r="E337" s="270"/>
      <c r="F337" s="270"/>
      <c r="G337" s="270"/>
      <c r="H337" s="270"/>
      <c r="I337" s="270"/>
      <c r="J337" s="270"/>
      <c r="K337" s="272"/>
      <c r="L337" s="270"/>
      <c r="M337" s="270"/>
      <c r="N337" s="270"/>
      <c r="O337" s="270"/>
      <c r="P337" s="270"/>
      <c r="Q337" s="270"/>
      <c r="R337" s="270"/>
      <c r="T337" s="249"/>
      <c r="U337" s="249"/>
      <c r="V337" s="249"/>
      <c r="W337" s="249"/>
      <c r="X337" s="249"/>
      <c r="Y337" s="249"/>
      <c r="Z337" s="270"/>
      <c r="AA337" s="270"/>
      <c r="AB337" s="270"/>
      <c r="AC337" s="252"/>
      <c r="AD337" s="253"/>
      <c r="AE337" s="252"/>
      <c r="AF337" s="252"/>
      <c r="AG337" s="252"/>
    </row>
    <row r="338" spans="2:33" s="250" customFormat="1" x14ac:dyDescent="0.25">
      <c r="B338" s="270"/>
      <c r="C338" s="270"/>
      <c r="D338" s="271"/>
      <c r="E338" s="270"/>
      <c r="F338" s="270"/>
      <c r="G338" s="270"/>
      <c r="H338" s="270"/>
      <c r="I338" s="270"/>
      <c r="J338" s="270"/>
      <c r="K338" s="272"/>
      <c r="L338" s="270"/>
      <c r="M338" s="270"/>
      <c r="N338" s="270"/>
      <c r="O338" s="270"/>
      <c r="P338" s="270"/>
      <c r="Q338" s="270"/>
      <c r="R338" s="270"/>
      <c r="T338" s="249"/>
      <c r="U338" s="249"/>
      <c r="V338" s="249"/>
      <c r="W338" s="249"/>
      <c r="X338" s="249"/>
      <c r="Y338" s="249"/>
      <c r="Z338" s="270"/>
      <c r="AA338" s="270"/>
      <c r="AB338" s="270"/>
      <c r="AC338" s="252"/>
      <c r="AD338" s="253"/>
      <c r="AE338" s="252"/>
      <c r="AF338" s="252"/>
      <c r="AG338" s="252"/>
    </row>
    <row r="339" spans="2:33" s="250" customFormat="1" x14ac:dyDescent="0.25">
      <c r="B339" s="270"/>
      <c r="C339" s="270"/>
      <c r="D339" s="271"/>
      <c r="E339" s="270"/>
      <c r="F339" s="270"/>
      <c r="G339" s="270"/>
      <c r="H339" s="270"/>
      <c r="I339" s="270"/>
      <c r="J339" s="270"/>
      <c r="K339" s="272"/>
      <c r="L339" s="270"/>
      <c r="M339" s="270"/>
      <c r="N339" s="270"/>
      <c r="O339" s="270"/>
      <c r="P339" s="270"/>
      <c r="Q339" s="270"/>
      <c r="R339" s="270"/>
      <c r="T339" s="249"/>
      <c r="U339" s="249"/>
      <c r="V339" s="249"/>
      <c r="W339" s="249"/>
      <c r="X339" s="249"/>
      <c r="Y339" s="249"/>
      <c r="Z339" s="270"/>
      <c r="AA339" s="270"/>
      <c r="AB339" s="270"/>
      <c r="AC339" s="252"/>
      <c r="AD339" s="253"/>
      <c r="AE339" s="252"/>
      <c r="AF339" s="252"/>
      <c r="AG339" s="252"/>
    </row>
    <row r="340" spans="2:33" s="250" customFormat="1" x14ac:dyDescent="0.25">
      <c r="B340" s="270"/>
      <c r="C340" s="270"/>
      <c r="D340" s="271"/>
      <c r="E340" s="270"/>
      <c r="F340" s="270"/>
      <c r="G340" s="270"/>
      <c r="H340" s="270"/>
      <c r="I340" s="270"/>
      <c r="J340" s="270"/>
      <c r="K340" s="272"/>
      <c r="L340" s="270"/>
      <c r="M340" s="270"/>
      <c r="N340" s="270"/>
      <c r="O340" s="270"/>
      <c r="P340" s="270"/>
      <c r="Q340" s="270"/>
      <c r="R340" s="270"/>
      <c r="T340" s="249"/>
      <c r="U340" s="249"/>
      <c r="V340" s="249"/>
      <c r="W340" s="249"/>
      <c r="X340" s="249"/>
      <c r="Y340" s="249"/>
      <c r="Z340" s="270"/>
      <c r="AA340" s="270"/>
      <c r="AB340" s="270"/>
      <c r="AC340" s="252"/>
      <c r="AD340" s="253"/>
      <c r="AE340" s="252"/>
      <c r="AF340" s="252"/>
      <c r="AG340" s="252"/>
    </row>
    <row r="341" spans="2:33" s="250" customFormat="1" x14ac:dyDescent="0.25">
      <c r="B341" s="270"/>
      <c r="C341" s="270"/>
      <c r="D341" s="271"/>
      <c r="E341" s="270"/>
      <c r="F341" s="270"/>
      <c r="G341" s="270"/>
      <c r="H341" s="270"/>
      <c r="I341" s="270"/>
      <c r="J341" s="270"/>
      <c r="K341" s="272"/>
      <c r="L341" s="270"/>
      <c r="M341" s="270"/>
      <c r="N341" s="270"/>
      <c r="O341" s="270"/>
      <c r="P341" s="270"/>
      <c r="Q341" s="270"/>
      <c r="R341" s="270"/>
      <c r="T341" s="249"/>
      <c r="U341" s="249"/>
      <c r="V341" s="249"/>
      <c r="W341" s="249"/>
      <c r="X341" s="249"/>
      <c r="Y341" s="249"/>
      <c r="Z341" s="270"/>
      <c r="AA341" s="270"/>
      <c r="AB341" s="270"/>
      <c r="AC341" s="252"/>
      <c r="AD341" s="253"/>
      <c r="AE341" s="252"/>
      <c r="AF341" s="252"/>
      <c r="AG341" s="252"/>
    </row>
    <row r="342" spans="2:33" s="250" customFormat="1" x14ac:dyDescent="0.25">
      <c r="B342" s="270"/>
      <c r="C342" s="270"/>
      <c r="D342" s="271"/>
      <c r="E342" s="270"/>
      <c r="F342" s="270"/>
      <c r="G342" s="270"/>
      <c r="H342" s="270"/>
      <c r="I342" s="270"/>
      <c r="J342" s="270"/>
      <c r="K342" s="272"/>
      <c r="L342" s="270"/>
      <c r="M342" s="270"/>
      <c r="N342" s="270"/>
      <c r="O342" s="270"/>
      <c r="P342" s="270"/>
      <c r="Q342" s="270"/>
      <c r="R342" s="270"/>
      <c r="T342" s="249"/>
      <c r="U342" s="249"/>
      <c r="V342" s="249"/>
      <c r="W342" s="249"/>
      <c r="X342" s="249"/>
      <c r="Y342" s="249"/>
      <c r="Z342" s="270"/>
      <c r="AA342" s="270"/>
      <c r="AB342" s="270"/>
      <c r="AC342" s="252"/>
      <c r="AD342" s="253"/>
      <c r="AE342" s="252"/>
      <c r="AF342" s="252"/>
      <c r="AG342" s="252"/>
    </row>
    <row r="343" spans="2:33" s="250" customFormat="1" x14ac:dyDescent="0.25">
      <c r="B343" s="270"/>
      <c r="C343" s="270"/>
      <c r="D343" s="271"/>
      <c r="E343" s="270"/>
      <c r="F343" s="270"/>
      <c r="G343" s="270"/>
      <c r="H343" s="270"/>
      <c r="I343" s="270"/>
      <c r="J343" s="270"/>
      <c r="K343" s="272"/>
      <c r="L343" s="270"/>
      <c r="M343" s="270"/>
      <c r="N343" s="270"/>
      <c r="O343" s="270"/>
      <c r="P343" s="270"/>
      <c r="Q343" s="270"/>
      <c r="R343" s="270"/>
      <c r="T343" s="249"/>
      <c r="U343" s="249"/>
      <c r="V343" s="249"/>
      <c r="W343" s="249"/>
      <c r="X343" s="249"/>
      <c r="Y343" s="249"/>
      <c r="Z343" s="270"/>
      <c r="AA343" s="270"/>
      <c r="AB343" s="270"/>
      <c r="AC343" s="252"/>
      <c r="AD343" s="253"/>
      <c r="AE343" s="252"/>
      <c r="AF343" s="252"/>
      <c r="AG343" s="252"/>
    </row>
    <row r="344" spans="2:33" s="250" customFormat="1" x14ac:dyDescent="0.25">
      <c r="B344" s="270"/>
      <c r="C344" s="270"/>
      <c r="D344" s="271"/>
      <c r="E344" s="270"/>
      <c r="F344" s="270"/>
      <c r="G344" s="270"/>
      <c r="H344" s="270"/>
      <c r="I344" s="270"/>
      <c r="J344" s="270"/>
      <c r="K344" s="272"/>
      <c r="L344" s="270"/>
      <c r="M344" s="270"/>
      <c r="N344" s="270"/>
      <c r="O344" s="270"/>
      <c r="P344" s="270"/>
      <c r="Q344" s="270"/>
      <c r="R344" s="270"/>
      <c r="T344" s="249"/>
      <c r="U344" s="249"/>
      <c r="V344" s="249"/>
      <c r="W344" s="249"/>
      <c r="X344" s="249"/>
      <c r="Y344" s="249"/>
      <c r="Z344" s="270"/>
      <c r="AA344" s="270"/>
      <c r="AB344" s="270"/>
      <c r="AC344" s="252"/>
      <c r="AD344" s="253"/>
      <c r="AE344" s="252"/>
      <c r="AF344" s="252"/>
      <c r="AG344" s="252"/>
    </row>
    <row r="345" spans="2:33" s="250" customFormat="1" x14ac:dyDescent="0.25">
      <c r="B345" s="270"/>
      <c r="C345" s="270"/>
      <c r="D345" s="271"/>
      <c r="E345" s="270"/>
      <c r="F345" s="270"/>
      <c r="G345" s="270"/>
      <c r="H345" s="270"/>
      <c r="I345" s="270"/>
      <c r="J345" s="270"/>
      <c r="K345" s="272"/>
      <c r="L345" s="270"/>
      <c r="M345" s="270"/>
      <c r="N345" s="270"/>
      <c r="O345" s="270"/>
      <c r="P345" s="270"/>
      <c r="Q345" s="270"/>
      <c r="R345" s="270"/>
      <c r="T345" s="249"/>
      <c r="U345" s="249"/>
      <c r="V345" s="249"/>
      <c r="W345" s="249"/>
      <c r="X345" s="249"/>
      <c r="Y345" s="249"/>
      <c r="Z345" s="270"/>
      <c r="AA345" s="270"/>
      <c r="AB345" s="270"/>
      <c r="AC345" s="252"/>
      <c r="AD345" s="253"/>
      <c r="AE345" s="252"/>
      <c r="AF345" s="252"/>
      <c r="AG345" s="252"/>
    </row>
    <row r="346" spans="2:33" s="250" customFormat="1" x14ac:dyDescent="0.25">
      <c r="B346" s="270"/>
      <c r="C346" s="270"/>
      <c r="D346" s="271"/>
      <c r="E346" s="270"/>
      <c r="F346" s="270"/>
      <c r="G346" s="270"/>
      <c r="H346" s="270"/>
      <c r="I346" s="270"/>
      <c r="J346" s="270"/>
      <c r="K346" s="272"/>
      <c r="L346" s="270"/>
      <c r="M346" s="270"/>
      <c r="N346" s="270"/>
      <c r="O346" s="270"/>
      <c r="P346" s="270"/>
      <c r="Q346" s="270"/>
      <c r="R346" s="270"/>
      <c r="T346" s="249"/>
      <c r="U346" s="249"/>
      <c r="V346" s="249"/>
      <c r="W346" s="249"/>
      <c r="X346" s="249"/>
      <c r="Y346" s="249"/>
      <c r="Z346" s="270"/>
      <c r="AA346" s="270"/>
      <c r="AB346" s="270"/>
      <c r="AC346" s="252"/>
      <c r="AD346" s="253"/>
      <c r="AE346" s="252"/>
      <c r="AF346" s="252"/>
      <c r="AG346" s="252"/>
    </row>
    <row r="347" spans="2:33" s="250" customFormat="1" x14ac:dyDescent="0.25">
      <c r="B347" s="270"/>
      <c r="C347" s="270"/>
      <c r="D347" s="271"/>
      <c r="E347" s="270"/>
      <c r="F347" s="270"/>
      <c r="G347" s="270"/>
      <c r="H347" s="270"/>
      <c r="I347" s="270"/>
      <c r="J347" s="270"/>
      <c r="K347" s="272"/>
      <c r="L347" s="270"/>
      <c r="M347" s="270"/>
      <c r="N347" s="270"/>
      <c r="O347" s="270"/>
      <c r="P347" s="270"/>
      <c r="Q347" s="270"/>
      <c r="R347" s="270"/>
      <c r="T347" s="249"/>
      <c r="U347" s="249"/>
      <c r="V347" s="249"/>
      <c r="W347" s="249"/>
      <c r="X347" s="249"/>
      <c r="Y347" s="249"/>
      <c r="Z347" s="270"/>
      <c r="AA347" s="270"/>
      <c r="AB347" s="270"/>
      <c r="AC347" s="252"/>
      <c r="AD347" s="253"/>
      <c r="AE347" s="252"/>
      <c r="AF347" s="252"/>
      <c r="AG347" s="252"/>
    </row>
    <row r="348" spans="2:33" s="250" customFormat="1" x14ac:dyDescent="0.25">
      <c r="B348" s="270"/>
      <c r="C348" s="270"/>
      <c r="D348" s="271"/>
      <c r="E348" s="270"/>
      <c r="F348" s="270"/>
      <c r="G348" s="270"/>
      <c r="H348" s="270"/>
      <c r="I348" s="270"/>
      <c r="J348" s="270"/>
      <c r="K348" s="272"/>
      <c r="L348" s="270"/>
      <c r="M348" s="270"/>
      <c r="N348" s="270"/>
      <c r="O348" s="270"/>
      <c r="P348" s="270"/>
      <c r="Q348" s="270"/>
      <c r="R348" s="270"/>
      <c r="T348" s="249"/>
      <c r="U348" s="249"/>
      <c r="V348" s="249"/>
      <c r="W348" s="249"/>
      <c r="X348" s="249"/>
      <c r="Y348" s="249"/>
      <c r="Z348" s="270"/>
      <c r="AA348" s="270"/>
      <c r="AB348" s="270"/>
      <c r="AC348" s="252"/>
      <c r="AD348" s="253"/>
      <c r="AE348" s="252"/>
      <c r="AF348" s="252"/>
      <c r="AG348" s="252"/>
    </row>
    <row r="349" spans="2:33" s="250" customFormat="1" x14ac:dyDescent="0.25">
      <c r="B349" s="270"/>
      <c r="C349" s="270"/>
      <c r="D349" s="271"/>
      <c r="E349" s="270"/>
      <c r="F349" s="270"/>
      <c r="G349" s="270"/>
      <c r="H349" s="270"/>
      <c r="I349" s="270"/>
      <c r="J349" s="270"/>
      <c r="K349" s="272"/>
      <c r="L349" s="270"/>
      <c r="M349" s="270"/>
      <c r="N349" s="270"/>
      <c r="O349" s="270"/>
      <c r="P349" s="270"/>
      <c r="Q349" s="270"/>
      <c r="R349" s="270"/>
      <c r="T349" s="249"/>
      <c r="U349" s="249"/>
      <c r="V349" s="249"/>
      <c r="W349" s="249"/>
      <c r="X349" s="249"/>
      <c r="Y349" s="249"/>
      <c r="Z349" s="270"/>
      <c r="AA349" s="270"/>
      <c r="AB349" s="270"/>
      <c r="AC349" s="252"/>
      <c r="AD349" s="253"/>
      <c r="AE349" s="252"/>
      <c r="AF349" s="252"/>
      <c r="AG349" s="252"/>
    </row>
    <row r="350" spans="2:33" s="250" customFormat="1" x14ac:dyDescent="0.25">
      <c r="B350" s="270"/>
      <c r="C350" s="270"/>
      <c r="D350" s="271"/>
      <c r="E350" s="270"/>
      <c r="F350" s="270"/>
      <c r="G350" s="270"/>
      <c r="H350" s="270"/>
      <c r="I350" s="270"/>
      <c r="J350" s="270"/>
      <c r="K350" s="272"/>
      <c r="L350" s="270"/>
      <c r="M350" s="270"/>
      <c r="N350" s="270"/>
      <c r="O350" s="270"/>
      <c r="P350" s="270"/>
      <c r="Q350" s="270"/>
      <c r="R350" s="270"/>
      <c r="T350" s="249"/>
      <c r="U350" s="249"/>
      <c r="V350" s="249"/>
      <c r="W350" s="249"/>
      <c r="X350" s="249"/>
      <c r="Y350" s="249"/>
      <c r="Z350" s="270"/>
      <c r="AA350" s="270"/>
      <c r="AB350" s="270"/>
      <c r="AC350" s="252"/>
      <c r="AD350" s="253"/>
      <c r="AE350" s="252"/>
      <c r="AF350" s="252"/>
      <c r="AG350" s="252"/>
    </row>
    <row r="351" spans="2:33" s="250" customFormat="1" x14ac:dyDescent="0.25">
      <c r="B351" s="270"/>
      <c r="C351" s="270"/>
      <c r="D351" s="271"/>
      <c r="E351" s="270"/>
      <c r="F351" s="270"/>
      <c r="G351" s="270"/>
      <c r="H351" s="270"/>
      <c r="I351" s="270"/>
      <c r="J351" s="270"/>
      <c r="K351" s="272"/>
      <c r="L351" s="270"/>
      <c r="M351" s="270"/>
      <c r="N351" s="270"/>
      <c r="O351" s="270"/>
      <c r="P351" s="270"/>
      <c r="Q351" s="270"/>
      <c r="R351" s="270"/>
      <c r="T351" s="249"/>
      <c r="U351" s="249"/>
      <c r="V351" s="249"/>
      <c r="W351" s="249"/>
      <c r="X351" s="249"/>
      <c r="Y351" s="249"/>
      <c r="Z351" s="270"/>
      <c r="AA351" s="270"/>
      <c r="AB351" s="270"/>
      <c r="AC351" s="252"/>
      <c r="AD351" s="253"/>
      <c r="AE351" s="252"/>
      <c r="AF351" s="252"/>
      <c r="AG351" s="252"/>
    </row>
    <row r="352" spans="2:33" s="250" customFormat="1" x14ac:dyDescent="0.25">
      <c r="B352" s="270"/>
      <c r="C352" s="270"/>
      <c r="D352" s="271"/>
      <c r="E352" s="270"/>
      <c r="F352" s="270"/>
      <c r="G352" s="270"/>
      <c r="H352" s="270"/>
      <c r="I352" s="270"/>
      <c r="J352" s="270"/>
      <c r="K352" s="272"/>
      <c r="L352" s="270"/>
      <c r="M352" s="270"/>
      <c r="N352" s="270"/>
      <c r="O352" s="270"/>
      <c r="P352" s="270"/>
      <c r="Q352" s="270"/>
      <c r="R352" s="270"/>
      <c r="T352" s="249"/>
      <c r="U352" s="249"/>
      <c r="V352" s="249"/>
      <c r="W352" s="249"/>
      <c r="X352" s="249"/>
      <c r="Y352" s="249"/>
      <c r="Z352" s="270"/>
      <c r="AA352" s="270"/>
      <c r="AB352" s="270"/>
      <c r="AC352" s="252"/>
      <c r="AD352" s="253"/>
      <c r="AE352" s="252"/>
      <c r="AF352" s="252"/>
      <c r="AG352" s="252"/>
    </row>
    <row r="353" spans="2:33" s="250" customFormat="1" x14ac:dyDescent="0.25">
      <c r="B353" s="270"/>
      <c r="C353" s="270"/>
      <c r="D353" s="271"/>
      <c r="E353" s="270"/>
      <c r="F353" s="270"/>
      <c r="G353" s="270"/>
      <c r="H353" s="270"/>
      <c r="I353" s="270"/>
      <c r="J353" s="270"/>
      <c r="K353" s="272"/>
      <c r="L353" s="270"/>
      <c r="M353" s="270"/>
      <c r="N353" s="270"/>
      <c r="O353" s="270"/>
      <c r="P353" s="270"/>
      <c r="Q353" s="270"/>
      <c r="R353" s="270"/>
      <c r="T353" s="249"/>
      <c r="U353" s="249"/>
      <c r="V353" s="249"/>
      <c r="W353" s="249"/>
      <c r="X353" s="249"/>
      <c r="Y353" s="249"/>
      <c r="Z353" s="270"/>
      <c r="AA353" s="270"/>
      <c r="AB353" s="270"/>
      <c r="AC353" s="252"/>
      <c r="AD353" s="253"/>
      <c r="AE353" s="252"/>
      <c r="AF353" s="252"/>
      <c r="AG353" s="252"/>
    </row>
    <row r="354" spans="2:33" s="250" customFormat="1" x14ac:dyDescent="0.25">
      <c r="B354" s="270"/>
      <c r="C354" s="270"/>
      <c r="D354" s="271"/>
      <c r="E354" s="270"/>
      <c r="F354" s="270"/>
      <c r="G354" s="270"/>
      <c r="H354" s="270"/>
      <c r="I354" s="270"/>
      <c r="J354" s="270"/>
      <c r="K354" s="272"/>
      <c r="L354" s="270"/>
      <c r="M354" s="270"/>
      <c r="N354" s="270"/>
      <c r="O354" s="270"/>
      <c r="P354" s="270"/>
      <c r="Q354" s="270"/>
      <c r="R354" s="270"/>
      <c r="T354" s="249"/>
      <c r="U354" s="249"/>
      <c r="V354" s="249"/>
      <c r="W354" s="249"/>
      <c r="X354" s="249"/>
      <c r="Y354" s="249"/>
      <c r="Z354" s="270"/>
      <c r="AA354" s="270"/>
      <c r="AB354" s="270"/>
      <c r="AC354" s="252"/>
      <c r="AD354" s="253"/>
      <c r="AE354" s="252"/>
      <c r="AF354" s="252"/>
      <c r="AG354" s="252"/>
    </row>
    <row r="355" spans="2:33" s="250" customFormat="1" x14ac:dyDescent="0.25">
      <c r="B355" s="270"/>
      <c r="C355" s="270"/>
      <c r="D355" s="271"/>
      <c r="E355" s="270"/>
      <c r="F355" s="270"/>
      <c r="G355" s="270"/>
      <c r="H355" s="270"/>
      <c r="I355" s="270"/>
      <c r="J355" s="270"/>
      <c r="K355" s="272"/>
      <c r="L355" s="270"/>
      <c r="M355" s="270"/>
      <c r="N355" s="270"/>
      <c r="O355" s="270"/>
      <c r="P355" s="270"/>
      <c r="Q355" s="270"/>
      <c r="R355" s="270"/>
      <c r="T355" s="249"/>
      <c r="U355" s="249"/>
      <c r="V355" s="249"/>
      <c r="W355" s="249"/>
      <c r="X355" s="249"/>
      <c r="Y355" s="249"/>
      <c r="Z355" s="270"/>
      <c r="AA355" s="270"/>
      <c r="AB355" s="270"/>
      <c r="AC355" s="252"/>
      <c r="AD355" s="253"/>
      <c r="AE355" s="252"/>
      <c r="AF355" s="252"/>
      <c r="AG355" s="252"/>
    </row>
    <row r="356" spans="2:33" s="250" customFormat="1" x14ac:dyDescent="0.25">
      <c r="B356" s="270"/>
      <c r="C356" s="270"/>
      <c r="D356" s="271"/>
      <c r="E356" s="270"/>
      <c r="F356" s="270"/>
      <c r="G356" s="270"/>
      <c r="H356" s="270"/>
      <c r="I356" s="270"/>
      <c r="J356" s="270"/>
      <c r="K356" s="272"/>
      <c r="L356" s="270"/>
      <c r="M356" s="270"/>
      <c r="N356" s="270"/>
      <c r="O356" s="270"/>
      <c r="P356" s="270"/>
      <c r="Q356" s="270"/>
      <c r="R356" s="270"/>
      <c r="T356" s="249"/>
      <c r="U356" s="249"/>
      <c r="V356" s="249"/>
      <c r="W356" s="249"/>
      <c r="X356" s="249"/>
      <c r="Y356" s="249"/>
      <c r="Z356" s="270"/>
      <c r="AA356" s="270"/>
      <c r="AB356" s="270"/>
      <c r="AC356" s="252"/>
      <c r="AD356" s="253"/>
      <c r="AE356" s="252"/>
      <c r="AF356" s="252"/>
      <c r="AG356" s="252"/>
    </row>
    <row r="357" spans="2:33" s="250" customFormat="1" x14ac:dyDescent="0.25">
      <c r="B357" s="270"/>
      <c r="C357" s="270"/>
      <c r="D357" s="271"/>
      <c r="E357" s="270"/>
      <c r="F357" s="270"/>
      <c r="G357" s="270"/>
      <c r="H357" s="270"/>
      <c r="I357" s="270"/>
      <c r="J357" s="270"/>
      <c r="K357" s="272"/>
      <c r="L357" s="270"/>
      <c r="M357" s="270"/>
      <c r="N357" s="270"/>
      <c r="O357" s="270"/>
      <c r="P357" s="270"/>
      <c r="Q357" s="270"/>
      <c r="R357" s="270"/>
      <c r="T357" s="249"/>
      <c r="U357" s="249"/>
      <c r="V357" s="249"/>
      <c r="W357" s="249"/>
      <c r="X357" s="249"/>
      <c r="Y357" s="249"/>
      <c r="Z357" s="270"/>
      <c r="AA357" s="270"/>
      <c r="AB357" s="270"/>
      <c r="AC357" s="252"/>
      <c r="AD357" s="253"/>
      <c r="AE357" s="252"/>
      <c r="AF357" s="252"/>
      <c r="AG357" s="252"/>
    </row>
    <row r="358" spans="2:33" s="250" customFormat="1" x14ac:dyDescent="0.25">
      <c r="B358" s="270"/>
      <c r="C358" s="270"/>
      <c r="D358" s="271"/>
      <c r="E358" s="270"/>
      <c r="F358" s="270"/>
      <c r="G358" s="270"/>
      <c r="H358" s="270"/>
      <c r="I358" s="270"/>
      <c r="J358" s="270"/>
      <c r="K358" s="272"/>
      <c r="L358" s="270"/>
      <c r="M358" s="270"/>
      <c r="N358" s="270"/>
      <c r="O358" s="270"/>
      <c r="P358" s="270"/>
      <c r="Q358" s="270"/>
      <c r="R358" s="270"/>
      <c r="T358" s="249"/>
      <c r="U358" s="249"/>
      <c r="V358" s="249"/>
      <c r="W358" s="249"/>
      <c r="X358" s="249"/>
      <c r="Y358" s="249"/>
      <c r="Z358" s="270"/>
      <c r="AA358" s="270"/>
      <c r="AB358" s="270"/>
      <c r="AC358" s="252"/>
      <c r="AD358" s="253"/>
      <c r="AE358" s="252"/>
      <c r="AF358" s="252"/>
      <c r="AG358" s="252"/>
    </row>
    <row r="359" spans="2:33" s="250" customFormat="1" x14ac:dyDescent="0.25">
      <c r="B359" s="270"/>
      <c r="C359" s="270"/>
      <c r="D359" s="271"/>
      <c r="E359" s="270"/>
      <c r="F359" s="270"/>
      <c r="G359" s="270"/>
      <c r="H359" s="270"/>
      <c r="I359" s="270"/>
      <c r="J359" s="270"/>
      <c r="K359" s="272"/>
      <c r="L359" s="270"/>
      <c r="M359" s="270"/>
      <c r="N359" s="270"/>
      <c r="O359" s="270"/>
      <c r="P359" s="270"/>
      <c r="Q359" s="270"/>
      <c r="R359" s="270"/>
      <c r="T359" s="249"/>
      <c r="U359" s="249"/>
      <c r="V359" s="249"/>
      <c r="W359" s="249"/>
      <c r="X359" s="249"/>
      <c r="Y359" s="249"/>
      <c r="Z359" s="270"/>
      <c r="AA359" s="270"/>
      <c r="AB359" s="270"/>
      <c r="AC359" s="252"/>
      <c r="AD359" s="253"/>
      <c r="AE359" s="252"/>
      <c r="AF359" s="252"/>
      <c r="AG359" s="252"/>
    </row>
    <row r="360" spans="2:33" s="250" customFormat="1" x14ac:dyDescent="0.25">
      <c r="B360" s="270"/>
      <c r="C360" s="270"/>
      <c r="D360" s="271"/>
      <c r="E360" s="270"/>
      <c r="F360" s="270"/>
      <c r="G360" s="270"/>
      <c r="H360" s="270"/>
      <c r="I360" s="270"/>
      <c r="J360" s="270"/>
      <c r="K360" s="272"/>
      <c r="L360" s="270"/>
      <c r="M360" s="270"/>
      <c r="N360" s="270"/>
      <c r="O360" s="270"/>
      <c r="P360" s="270"/>
      <c r="Q360" s="270"/>
      <c r="R360" s="270"/>
      <c r="T360" s="249"/>
      <c r="U360" s="249"/>
      <c r="V360" s="249"/>
      <c r="W360" s="249"/>
      <c r="X360" s="249"/>
      <c r="Y360" s="249"/>
      <c r="Z360" s="270"/>
      <c r="AA360" s="270"/>
      <c r="AB360" s="270"/>
      <c r="AC360" s="252"/>
      <c r="AD360" s="253"/>
      <c r="AE360" s="252"/>
      <c r="AF360" s="252"/>
      <c r="AG360" s="252"/>
    </row>
    <row r="361" spans="2:33" s="250" customFormat="1" x14ac:dyDescent="0.25">
      <c r="B361" s="270"/>
      <c r="C361" s="270"/>
      <c r="D361" s="271"/>
      <c r="E361" s="270"/>
      <c r="F361" s="270"/>
      <c r="G361" s="270"/>
      <c r="H361" s="270"/>
      <c r="I361" s="270"/>
      <c r="J361" s="270"/>
      <c r="K361" s="272"/>
      <c r="L361" s="270"/>
      <c r="M361" s="270"/>
      <c r="N361" s="270"/>
      <c r="O361" s="270"/>
      <c r="P361" s="270"/>
      <c r="Q361" s="270"/>
      <c r="R361" s="270"/>
      <c r="T361" s="249"/>
      <c r="U361" s="249"/>
      <c r="V361" s="249"/>
      <c r="W361" s="249"/>
      <c r="X361" s="249"/>
      <c r="Y361" s="249"/>
      <c r="Z361" s="270"/>
      <c r="AA361" s="270"/>
      <c r="AB361" s="270"/>
      <c r="AC361" s="252"/>
      <c r="AD361" s="253"/>
      <c r="AE361" s="252"/>
      <c r="AF361" s="252"/>
      <c r="AG361" s="252"/>
    </row>
    <row r="362" spans="2:33" s="250" customFormat="1" x14ac:dyDescent="0.25">
      <c r="B362" s="270"/>
      <c r="C362" s="270"/>
      <c r="D362" s="271"/>
      <c r="E362" s="270"/>
      <c r="F362" s="270"/>
      <c r="G362" s="270"/>
      <c r="H362" s="270"/>
      <c r="I362" s="270"/>
      <c r="J362" s="270"/>
      <c r="K362" s="272"/>
      <c r="L362" s="270"/>
      <c r="M362" s="270"/>
      <c r="N362" s="270"/>
      <c r="O362" s="270"/>
      <c r="P362" s="270"/>
      <c r="Q362" s="270"/>
      <c r="R362" s="270"/>
      <c r="T362" s="249"/>
      <c r="U362" s="249"/>
      <c r="V362" s="249"/>
      <c r="W362" s="249"/>
      <c r="X362" s="249"/>
      <c r="Y362" s="249"/>
      <c r="Z362" s="270"/>
      <c r="AA362" s="270"/>
      <c r="AB362" s="270"/>
      <c r="AC362" s="252"/>
      <c r="AD362" s="253"/>
      <c r="AE362" s="252"/>
      <c r="AF362" s="252"/>
      <c r="AG362" s="252"/>
    </row>
    <row r="363" spans="2:33" s="250" customFormat="1" x14ac:dyDescent="0.25">
      <c r="B363" s="270"/>
      <c r="C363" s="270"/>
      <c r="D363" s="271"/>
      <c r="E363" s="270"/>
      <c r="F363" s="270"/>
      <c r="G363" s="270"/>
      <c r="H363" s="270"/>
      <c r="I363" s="270"/>
      <c r="J363" s="270"/>
      <c r="K363" s="272"/>
      <c r="L363" s="270"/>
      <c r="M363" s="270"/>
      <c r="N363" s="270"/>
      <c r="O363" s="270"/>
      <c r="P363" s="270"/>
      <c r="Q363" s="270"/>
      <c r="R363" s="270"/>
      <c r="T363" s="249"/>
      <c r="U363" s="249"/>
      <c r="V363" s="249"/>
      <c r="W363" s="249"/>
      <c r="X363" s="249"/>
      <c r="Y363" s="249"/>
      <c r="Z363" s="270"/>
      <c r="AA363" s="270"/>
      <c r="AB363" s="270"/>
      <c r="AC363" s="252"/>
      <c r="AD363" s="253"/>
      <c r="AE363" s="252"/>
      <c r="AF363" s="252"/>
      <c r="AG363" s="252"/>
    </row>
    <row r="364" spans="2:33" s="250" customFormat="1" x14ac:dyDescent="0.25">
      <c r="B364" s="270"/>
      <c r="C364" s="270"/>
      <c r="D364" s="271"/>
      <c r="E364" s="270"/>
      <c r="F364" s="270"/>
      <c r="G364" s="270"/>
      <c r="H364" s="270"/>
      <c r="I364" s="270"/>
      <c r="J364" s="270"/>
      <c r="K364" s="272"/>
      <c r="L364" s="270"/>
      <c r="M364" s="270"/>
      <c r="N364" s="270"/>
      <c r="O364" s="270"/>
      <c r="P364" s="270"/>
      <c r="Q364" s="270"/>
      <c r="R364" s="270"/>
      <c r="T364" s="249"/>
      <c r="U364" s="249"/>
      <c r="V364" s="249"/>
      <c r="W364" s="249"/>
      <c r="X364" s="249"/>
      <c r="Y364" s="249"/>
      <c r="Z364" s="270"/>
      <c r="AA364" s="270"/>
      <c r="AB364" s="270"/>
      <c r="AC364" s="252"/>
      <c r="AD364" s="253"/>
      <c r="AE364" s="252"/>
      <c r="AF364" s="252"/>
      <c r="AG364" s="252"/>
    </row>
    <row r="365" spans="2:33" s="250" customFormat="1" x14ac:dyDescent="0.25">
      <c r="B365" s="270"/>
      <c r="C365" s="270"/>
      <c r="D365" s="271"/>
      <c r="E365" s="270"/>
      <c r="F365" s="270"/>
      <c r="G365" s="270"/>
      <c r="H365" s="270"/>
      <c r="I365" s="270"/>
      <c r="J365" s="270"/>
      <c r="K365" s="272"/>
      <c r="L365" s="270"/>
      <c r="M365" s="270"/>
      <c r="N365" s="270"/>
      <c r="O365" s="270"/>
      <c r="P365" s="270"/>
      <c r="Q365" s="270"/>
      <c r="R365" s="270"/>
      <c r="T365" s="249"/>
      <c r="U365" s="249"/>
      <c r="V365" s="249"/>
      <c r="W365" s="249"/>
      <c r="X365" s="249"/>
      <c r="Y365" s="249"/>
      <c r="Z365" s="270"/>
      <c r="AA365" s="270"/>
      <c r="AB365" s="270"/>
      <c r="AC365" s="252"/>
      <c r="AD365" s="253"/>
      <c r="AE365" s="252"/>
      <c r="AF365" s="252"/>
      <c r="AG365" s="252"/>
    </row>
    <row r="366" spans="2:33" s="250" customFormat="1" x14ac:dyDescent="0.25">
      <c r="B366" s="270"/>
      <c r="C366" s="270"/>
      <c r="D366" s="271"/>
      <c r="E366" s="270"/>
      <c r="F366" s="270"/>
      <c r="G366" s="270"/>
      <c r="H366" s="270"/>
      <c r="I366" s="270"/>
      <c r="J366" s="270"/>
      <c r="K366" s="272"/>
      <c r="L366" s="270"/>
      <c r="M366" s="270"/>
      <c r="N366" s="270"/>
      <c r="O366" s="270"/>
      <c r="P366" s="270"/>
      <c r="Q366" s="270"/>
      <c r="R366" s="270"/>
      <c r="T366" s="249"/>
      <c r="U366" s="249"/>
      <c r="V366" s="249"/>
      <c r="W366" s="249"/>
      <c r="X366" s="249"/>
      <c r="Y366" s="249"/>
      <c r="Z366" s="270"/>
      <c r="AA366" s="270"/>
      <c r="AB366" s="270"/>
      <c r="AC366" s="252"/>
      <c r="AD366" s="253"/>
      <c r="AE366" s="252"/>
      <c r="AF366" s="252"/>
      <c r="AG366" s="252"/>
    </row>
    <row r="367" spans="2:33" s="250" customFormat="1" x14ac:dyDescent="0.25">
      <c r="B367" s="270"/>
      <c r="C367" s="270"/>
      <c r="D367" s="271"/>
      <c r="E367" s="270"/>
      <c r="F367" s="270"/>
      <c r="G367" s="270"/>
      <c r="H367" s="270"/>
      <c r="I367" s="270"/>
      <c r="J367" s="270"/>
      <c r="K367" s="272"/>
      <c r="L367" s="270"/>
      <c r="M367" s="270"/>
      <c r="N367" s="270"/>
      <c r="O367" s="270"/>
      <c r="P367" s="270"/>
      <c r="Q367" s="270"/>
      <c r="R367" s="270"/>
      <c r="T367" s="249"/>
      <c r="U367" s="249"/>
      <c r="V367" s="249"/>
      <c r="W367" s="249"/>
      <c r="X367" s="249"/>
      <c r="Y367" s="249"/>
      <c r="Z367" s="270"/>
      <c r="AA367" s="270"/>
      <c r="AB367" s="270"/>
      <c r="AC367" s="252"/>
      <c r="AD367" s="253"/>
      <c r="AE367" s="252"/>
      <c r="AF367" s="252"/>
      <c r="AG367" s="252"/>
    </row>
    <row r="368" spans="2:33" s="250" customFormat="1" x14ac:dyDescent="0.25">
      <c r="B368" s="270"/>
      <c r="C368" s="270"/>
      <c r="D368" s="271"/>
      <c r="E368" s="270"/>
      <c r="F368" s="270"/>
      <c r="G368" s="270"/>
      <c r="H368" s="270"/>
      <c r="I368" s="270"/>
      <c r="J368" s="270"/>
      <c r="K368" s="272"/>
      <c r="L368" s="270"/>
      <c r="M368" s="270"/>
      <c r="N368" s="270"/>
      <c r="O368" s="270"/>
      <c r="P368" s="270"/>
      <c r="Q368" s="270"/>
      <c r="R368" s="270"/>
      <c r="T368" s="249"/>
      <c r="U368" s="249"/>
      <c r="V368" s="249"/>
      <c r="W368" s="249"/>
      <c r="X368" s="249"/>
      <c r="Y368" s="249"/>
      <c r="Z368" s="270"/>
      <c r="AA368" s="270"/>
      <c r="AB368" s="270"/>
      <c r="AC368" s="252"/>
      <c r="AD368" s="253"/>
      <c r="AE368" s="252"/>
      <c r="AF368" s="252"/>
      <c r="AG368" s="252"/>
    </row>
    <row r="369" spans="2:33" s="250" customFormat="1" x14ac:dyDescent="0.25">
      <c r="B369" s="270"/>
      <c r="C369" s="270"/>
      <c r="D369" s="271"/>
      <c r="E369" s="270"/>
      <c r="F369" s="270"/>
      <c r="G369" s="270"/>
      <c r="H369" s="270"/>
      <c r="I369" s="270"/>
      <c r="J369" s="270"/>
      <c r="K369" s="272"/>
      <c r="L369" s="270"/>
      <c r="M369" s="270"/>
      <c r="N369" s="270"/>
      <c r="O369" s="270"/>
      <c r="P369" s="270"/>
      <c r="Q369" s="270"/>
      <c r="R369" s="270"/>
      <c r="T369" s="249"/>
      <c r="U369" s="249"/>
      <c r="V369" s="249"/>
      <c r="W369" s="249"/>
      <c r="X369" s="249"/>
      <c r="Y369" s="249"/>
      <c r="Z369" s="270"/>
      <c r="AA369" s="270"/>
      <c r="AB369" s="270"/>
      <c r="AC369" s="252"/>
      <c r="AD369" s="253"/>
      <c r="AE369" s="252"/>
      <c r="AF369" s="252"/>
      <c r="AG369" s="252"/>
    </row>
    <row r="370" spans="2:33" s="250" customFormat="1" x14ac:dyDescent="0.25">
      <c r="B370" s="270"/>
      <c r="C370" s="270"/>
      <c r="D370" s="271"/>
      <c r="E370" s="270"/>
      <c r="F370" s="270"/>
      <c r="G370" s="270"/>
      <c r="H370" s="270"/>
      <c r="I370" s="270"/>
      <c r="J370" s="270"/>
      <c r="K370" s="272"/>
      <c r="L370" s="270"/>
      <c r="M370" s="270"/>
      <c r="N370" s="270"/>
      <c r="O370" s="270"/>
      <c r="P370" s="270"/>
      <c r="Q370" s="270"/>
      <c r="R370" s="270"/>
      <c r="T370" s="249"/>
      <c r="U370" s="249"/>
      <c r="V370" s="249"/>
      <c r="W370" s="249"/>
      <c r="X370" s="249"/>
      <c r="Y370" s="249"/>
      <c r="Z370" s="270"/>
      <c r="AA370" s="270"/>
      <c r="AB370" s="270"/>
      <c r="AC370" s="252"/>
      <c r="AD370" s="253"/>
      <c r="AE370" s="252"/>
      <c r="AF370" s="252"/>
      <c r="AG370" s="252"/>
    </row>
    <row r="371" spans="2:33" s="250" customFormat="1" x14ac:dyDescent="0.25">
      <c r="B371" s="270"/>
      <c r="C371" s="270"/>
      <c r="D371" s="271"/>
      <c r="E371" s="270"/>
      <c r="F371" s="270"/>
      <c r="G371" s="270"/>
      <c r="H371" s="270"/>
      <c r="I371" s="270"/>
      <c r="J371" s="270"/>
      <c r="K371" s="272"/>
      <c r="L371" s="270"/>
      <c r="M371" s="270"/>
      <c r="N371" s="270"/>
      <c r="O371" s="270"/>
      <c r="P371" s="270"/>
      <c r="Q371" s="270"/>
      <c r="R371" s="270"/>
      <c r="T371" s="249"/>
      <c r="U371" s="249"/>
      <c r="V371" s="249"/>
      <c r="W371" s="249"/>
      <c r="X371" s="249"/>
      <c r="Y371" s="249"/>
      <c r="Z371" s="270"/>
      <c r="AA371" s="270"/>
      <c r="AB371" s="270"/>
      <c r="AC371" s="252"/>
      <c r="AD371" s="253"/>
      <c r="AE371" s="252"/>
      <c r="AF371" s="252"/>
      <c r="AG371" s="252"/>
    </row>
    <row r="372" spans="2:33" s="250" customFormat="1" x14ac:dyDescent="0.25">
      <c r="B372" s="270"/>
      <c r="C372" s="270"/>
      <c r="D372" s="271"/>
      <c r="E372" s="270"/>
      <c r="F372" s="270"/>
      <c r="G372" s="270"/>
      <c r="H372" s="270"/>
      <c r="I372" s="270"/>
      <c r="J372" s="270"/>
      <c r="K372" s="272"/>
      <c r="L372" s="270"/>
      <c r="M372" s="270"/>
      <c r="N372" s="270"/>
      <c r="O372" s="270"/>
      <c r="P372" s="270"/>
      <c r="Q372" s="270"/>
      <c r="R372" s="270"/>
      <c r="T372" s="249"/>
      <c r="U372" s="249"/>
      <c r="V372" s="249"/>
      <c r="W372" s="249"/>
      <c r="X372" s="249"/>
      <c r="Y372" s="249"/>
      <c r="Z372" s="270"/>
      <c r="AA372" s="270"/>
      <c r="AB372" s="270"/>
      <c r="AC372" s="252"/>
      <c r="AD372" s="253"/>
      <c r="AE372" s="252"/>
      <c r="AF372" s="252"/>
      <c r="AG372" s="252"/>
    </row>
    <row r="373" spans="2:33" s="250" customFormat="1" x14ac:dyDescent="0.25">
      <c r="B373" s="270"/>
      <c r="C373" s="270"/>
      <c r="D373" s="271"/>
      <c r="E373" s="270"/>
      <c r="F373" s="270"/>
      <c r="G373" s="270"/>
      <c r="H373" s="270"/>
      <c r="I373" s="270"/>
      <c r="J373" s="270"/>
      <c r="K373" s="272"/>
      <c r="L373" s="270"/>
      <c r="M373" s="270"/>
      <c r="N373" s="270"/>
      <c r="O373" s="270"/>
      <c r="P373" s="270"/>
      <c r="Q373" s="270"/>
      <c r="R373" s="270"/>
      <c r="T373" s="249"/>
      <c r="U373" s="249"/>
      <c r="V373" s="249"/>
      <c r="W373" s="249"/>
      <c r="X373" s="249"/>
      <c r="Y373" s="249"/>
      <c r="Z373" s="270"/>
      <c r="AA373" s="270"/>
      <c r="AB373" s="270"/>
      <c r="AC373" s="252"/>
      <c r="AD373" s="253"/>
      <c r="AE373" s="252"/>
      <c r="AF373" s="252"/>
      <c r="AG373" s="252"/>
    </row>
    <row r="374" spans="2:33" s="250" customFormat="1" x14ac:dyDescent="0.25">
      <c r="B374" s="270"/>
      <c r="C374" s="270"/>
      <c r="D374" s="271"/>
      <c r="E374" s="270"/>
      <c r="F374" s="270"/>
      <c r="G374" s="270"/>
      <c r="H374" s="270"/>
      <c r="I374" s="270"/>
      <c r="J374" s="270"/>
      <c r="K374" s="272"/>
      <c r="L374" s="270"/>
      <c r="M374" s="270"/>
      <c r="N374" s="270"/>
      <c r="O374" s="270"/>
      <c r="P374" s="270"/>
      <c r="Q374" s="270"/>
      <c r="R374" s="270"/>
      <c r="T374" s="249"/>
      <c r="U374" s="249"/>
      <c r="V374" s="249"/>
      <c r="W374" s="249"/>
      <c r="X374" s="249"/>
      <c r="Y374" s="249"/>
      <c r="Z374" s="270"/>
      <c r="AA374" s="270"/>
      <c r="AB374" s="270"/>
      <c r="AC374" s="252"/>
      <c r="AD374" s="253"/>
      <c r="AE374" s="252"/>
      <c r="AF374" s="252"/>
      <c r="AG374" s="252"/>
    </row>
    <row r="375" spans="2:33" s="250" customFormat="1" x14ac:dyDescent="0.25">
      <c r="B375" s="270"/>
      <c r="C375" s="270"/>
      <c r="D375" s="271"/>
      <c r="E375" s="270"/>
      <c r="F375" s="270"/>
      <c r="G375" s="270"/>
      <c r="H375" s="270"/>
      <c r="I375" s="270"/>
      <c r="J375" s="270"/>
      <c r="K375" s="272"/>
      <c r="L375" s="270"/>
      <c r="M375" s="270"/>
      <c r="N375" s="270"/>
      <c r="O375" s="270"/>
      <c r="P375" s="270"/>
      <c r="Q375" s="270"/>
      <c r="R375" s="270"/>
      <c r="T375" s="249"/>
      <c r="U375" s="249"/>
      <c r="V375" s="249"/>
      <c r="W375" s="249"/>
      <c r="X375" s="249"/>
      <c r="Y375" s="249"/>
      <c r="Z375" s="270"/>
      <c r="AA375" s="270"/>
      <c r="AB375" s="270"/>
      <c r="AC375" s="252"/>
      <c r="AD375" s="253"/>
      <c r="AE375" s="252"/>
      <c r="AF375" s="252"/>
      <c r="AG375" s="252"/>
    </row>
    <row r="376" spans="2:33" s="250" customFormat="1" x14ac:dyDescent="0.25">
      <c r="B376" s="270"/>
      <c r="C376" s="270"/>
      <c r="D376" s="271"/>
      <c r="E376" s="270"/>
      <c r="F376" s="270"/>
      <c r="G376" s="270"/>
      <c r="H376" s="270"/>
      <c r="I376" s="270"/>
      <c r="J376" s="270"/>
      <c r="K376" s="272"/>
      <c r="L376" s="270"/>
      <c r="M376" s="270"/>
      <c r="N376" s="270"/>
      <c r="O376" s="270"/>
      <c r="P376" s="270"/>
      <c r="Q376" s="270"/>
      <c r="R376" s="270"/>
      <c r="T376" s="249"/>
      <c r="U376" s="249"/>
      <c r="V376" s="249"/>
      <c r="W376" s="249"/>
      <c r="X376" s="249"/>
      <c r="Y376" s="249"/>
      <c r="Z376" s="270"/>
      <c r="AA376" s="270"/>
      <c r="AB376" s="270"/>
      <c r="AC376" s="252"/>
      <c r="AD376" s="253"/>
      <c r="AE376" s="252"/>
      <c r="AF376" s="252"/>
      <c r="AG376" s="252"/>
    </row>
    <row r="377" spans="2:33" s="250" customFormat="1" x14ac:dyDescent="0.25">
      <c r="B377" s="270"/>
      <c r="C377" s="270"/>
      <c r="D377" s="271"/>
      <c r="E377" s="270"/>
      <c r="F377" s="270"/>
      <c r="G377" s="270"/>
      <c r="H377" s="270"/>
      <c r="I377" s="270"/>
      <c r="J377" s="270"/>
      <c r="K377" s="272"/>
      <c r="L377" s="270"/>
      <c r="M377" s="270"/>
      <c r="N377" s="270"/>
      <c r="O377" s="270"/>
      <c r="P377" s="270"/>
      <c r="Q377" s="270"/>
      <c r="R377" s="270"/>
      <c r="T377" s="249"/>
      <c r="U377" s="249"/>
      <c r="V377" s="249"/>
      <c r="W377" s="249"/>
      <c r="X377" s="249"/>
      <c r="Y377" s="249"/>
      <c r="Z377" s="270"/>
      <c r="AA377" s="270"/>
      <c r="AB377" s="270"/>
      <c r="AC377" s="252"/>
      <c r="AD377" s="253"/>
      <c r="AE377" s="252"/>
      <c r="AF377" s="252"/>
      <c r="AG377" s="252"/>
    </row>
    <row r="378" spans="2:33" s="250" customFormat="1" x14ac:dyDescent="0.25">
      <c r="B378" s="270"/>
      <c r="C378" s="270"/>
      <c r="D378" s="271"/>
      <c r="E378" s="270"/>
      <c r="F378" s="270"/>
      <c r="G378" s="270"/>
      <c r="H378" s="270"/>
      <c r="I378" s="270"/>
      <c r="J378" s="270"/>
      <c r="K378" s="272"/>
      <c r="L378" s="270"/>
      <c r="M378" s="270"/>
      <c r="N378" s="270"/>
      <c r="O378" s="270"/>
      <c r="P378" s="270"/>
      <c r="Q378" s="270"/>
      <c r="R378" s="270"/>
      <c r="T378" s="249"/>
      <c r="U378" s="249"/>
      <c r="V378" s="249"/>
      <c r="W378" s="249"/>
      <c r="X378" s="249"/>
      <c r="Y378" s="249"/>
      <c r="Z378" s="270"/>
      <c r="AA378" s="270"/>
      <c r="AB378" s="270"/>
      <c r="AC378" s="252"/>
      <c r="AD378" s="253"/>
      <c r="AE378" s="252"/>
      <c r="AF378" s="252"/>
      <c r="AG378" s="252"/>
    </row>
    <row r="379" spans="2:33" s="250" customFormat="1" x14ac:dyDescent="0.25">
      <c r="B379" s="270"/>
      <c r="C379" s="270"/>
      <c r="D379" s="271"/>
      <c r="E379" s="270"/>
      <c r="F379" s="270"/>
      <c r="G379" s="270"/>
      <c r="H379" s="270"/>
      <c r="I379" s="270"/>
      <c r="J379" s="270"/>
      <c r="K379" s="272"/>
      <c r="L379" s="270"/>
      <c r="M379" s="270"/>
      <c r="N379" s="270"/>
      <c r="O379" s="270"/>
      <c r="P379" s="270"/>
      <c r="Q379" s="270"/>
      <c r="R379" s="270"/>
      <c r="T379" s="249"/>
      <c r="U379" s="249"/>
      <c r="V379" s="249"/>
      <c r="W379" s="249"/>
      <c r="X379" s="249"/>
      <c r="Y379" s="249"/>
      <c r="Z379" s="270"/>
      <c r="AA379" s="270"/>
      <c r="AB379" s="270"/>
      <c r="AC379" s="252"/>
      <c r="AD379" s="253"/>
      <c r="AE379" s="252"/>
      <c r="AF379" s="252"/>
      <c r="AG379" s="252"/>
    </row>
    <row r="380" spans="2:33" s="250" customFormat="1" x14ac:dyDescent="0.25">
      <c r="B380" s="270"/>
      <c r="C380" s="270"/>
      <c r="D380" s="271"/>
      <c r="E380" s="270"/>
      <c r="F380" s="270"/>
      <c r="G380" s="270"/>
      <c r="H380" s="270"/>
      <c r="I380" s="270"/>
      <c r="J380" s="270"/>
      <c r="K380" s="272"/>
      <c r="L380" s="270"/>
      <c r="M380" s="270"/>
      <c r="N380" s="270"/>
      <c r="O380" s="270"/>
      <c r="P380" s="270"/>
      <c r="Q380" s="270"/>
      <c r="R380" s="270"/>
      <c r="T380" s="249"/>
      <c r="U380" s="249"/>
      <c r="V380" s="249"/>
      <c r="W380" s="249"/>
      <c r="X380" s="249"/>
      <c r="Y380" s="249"/>
      <c r="Z380" s="270"/>
      <c r="AA380" s="270"/>
      <c r="AB380" s="270"/>
      <c r="AC380" s="252"/>
      <c r="AD380" s="253"/>
      <c r="AE380" s="252"/>
      <c r="AF380" s="252"/>
      <c r="AG380" s="252"/>
    </row>
    <row r="381" spans="2:33" s="250" customFormat="1" x14ac:dyDescent="0.25">
      <c r="B381" s="270"/>
      <c r="C381" s="270"/>
      <c r="D381" s="271"/>
      <c r="E381" s="270"/>
      <c r="F381" s="270"/>
      <c r="G381" s="270"/>
      <c r="H381" s="270"/>
      <c r="I381" s="270"/>
      <c r="J381" s="270"/>
      <c r="K381" s="272"/>
      <c r="L381" s="270"/>
      <c r="M381" s="270"/>
      <c r="N381" s="270"/>
      <c r="O381" s="270"/>
      <c r="P381" s="270"/>
      <c r="Q381" s="270"/>
      <c r="R381" s="270"/>
      <c r="T381" s="249"/>
      <c r="U381" s="249"/>
      <c r="V381" s="249"/>
      <c r="W381" s="249"/>
      <c r="X381" s="249"/>
      <c r="Y381" s="249"/>
      <c r="Z381" s="270"/>
      <c r="AA381" s="270"/>
      <c r="AB381" s="270"/>
      <c r="AC381" s="252"/>
      <c r="AD381" s="253"/>
      <c r="AE381" s="252"/>
      <c r="AF381" s="252"/>
      <c r="AG381" s="252"/>
    </row>
    <row r="382" spans="2:33" s="250" customFormat="1" x14ac:dyDescent="0.25">
      <c r="B382" s="270"/>
      <c r="C382" s="270"/>
      <c r="D382" s="271"/>
      <c r="E382" s="270"/>
      <c r="F382" s="270"/>
      <c r="G382" s="270"/>
      <c r="H382" s="270"/>
      <c r="I382" s="270"/>
      <c r="J382" s="270"/>
      <c r="K382" s="272"/>
      <c r="L382" s="270"/>
      <c r="M382" s="270"/>
      <c r="N382" s="270"/>
      <c r="O382" s="270"/>
      <c r="P382" s="270"/>
      <c r="Q382" s="270"/>
      <c r="R382" s="270"/>
      <c r="T382" s="249"/>
      <c r="U382" s="249"/>
      <c r="V382" s="249"/>
      <c r="W382" s="249"/>
      <c r="X382" s="249"/>
      <c r="Y382" s="249"/>
      <c r="Z382" s="270"/>
      <c r="AA382" s="270"/>
      <c r="AB382" s="270"/>
      <c r="AC382" s="252"/>
      <c r="AD382" s="253"/>
      <c r="AE382" s="252"/>
      <c r="AF382" s="252"/>
      <c r="AG382" s="252"/>
    </row>
    <row r="383" spans="2:33" s="250" customFormat="1" x14ac:dyDescent="0.25">
      <c r="B383" s="270"/>
      <c r="C383" s="270"/>
      <c r="D383" s="271"/>
      <c r="E383" s="270"/>
      <c r="F383" s="270"/>
      <c r="G383" s="270"/>
      <c r="H383" s="270"/>
      <c r="I383" s="270"/>
      <c r="J383" s="270"/>
      <c r="K383" s="272"/>
      <c r="L383" s="270"/>
      <c r="M383" s="270"/>
      <c r="N383" s="270"/>
      <c r="O383" s="270"/>
      <c r="P383" s="270"/>
      <c r="Q383" s="270"/>
      <c r="R383" s="270"/>
      <c r="T383" s="249"/>
      <c r="U383" s="249"/>
      <c r="V383" s="249"/>
      <c r="W383" s="249"/>
      <c r="X383" s="249"/>
      <c r="Y383" s="249"/>
      <c r="Z383" s="270"/>
      <c r="AA383" s="270"/>
      <c r="AB383" s="270"/>
      <c r="AC383" s="252"/>
      <c r="AD383" s="253"/>
      <c r="AE383" s="252"/>
      <c r="AF383" s="252"/>
      <c r="AG383" s="252"/>
    </row>
    <row r="384" spans="2:33" s="250" customFormat="1" x14ac:dyDescent="0.25">
      <c r="B384" s="270"/>
      <c r="C384" s="270"/>
      <c r="D384" s="271"/>
      <c r="E384" s="270"/>
      <c r="F384" s="270"/>
      <c r="G384" s="270"/>
      <c r="H384" s="270"/>
      <c r="I384" s="270"/>
      <c r="J384" s="270"/>
      <c r="K384" s="272"/>
      <c r="L384" s="270"/>
      <c r="M384" s="270"/>
      <c r="N384" s="270"/>
      <c r="O384" s="270"/>
      <c r="P384" s="270"/>
      <c r="Q384" s="270"/>
      <c r="R384" s="270"/>
      <c r="T384" s="249"/>
      <c r="U384" s="249"/>
      <c r="V384" s="249"/>
      <c r="W384" s="249"/>
      <c r="X384" s="249"/>
      <c r="Y384" s="249"/>
      <c r="Z384" s="270"/>
      <c r="AA384" s="270"/>
      <c r="AB384" s="270"/>
      <c r="AC384" s="252"/>
      <c r="AD384" s="253"/>
      <c r="AE384" s="252"/>
      <c r="AF384" s="252"/>
      <c r="AG384" s="252"/>
    </row>
    <row r="385" spans="2:33" s="250" customFormat="1" x14ac:dyDescent="0.25">
      <c r="B385" s="270"/>
      <c r="C385" s="270"/>
      <c r="D385" s="271"/>
      <c r="E385" s="270"/>
      <c r="F385" s="270"/>
      <c r="G385" s="270"/>
      <c r="H385" s="270"/>
      <c r="I385" s="270"/>
      <c r="J385" s="270"/>
      <c r="K385" s="272"/>
      <c r="L385" s="270"/>
      <c r="M385" s="270"/>
      <c r="N385" s="270"/>
      <c r="O385" s="270"/>
      <c r="P385" s="270"/>
      <c r="Q385" s="270"/>
      <c r="R385" s="270"/>
      <c r="T385" s="249"/>
      <c r="U385" s="249"/>
      <c r="V385" s="249"/>
      <c r="W385" s="249"/>
      <c r="X385" s="249"/>
      <c r="Y385" s="249"/>
      <c r="Z385" s="270"/>
      <c r="AA385" s="270"/>
      <c r="AB385" s="270"/>
      <c r="AC385" s="252"/>
      <c r="AD385" s="253"/>
      <c r="AE385" s="252"/>
      <c r="AF385" s="252"/>
      <c r="AG385" s="252"/>
    </row>
    <row r="386" spans="2:33" s="250" customFormat="1" x14ac:dyDescent="0.25">
      <c r="B386" s="270"/>
      <c r="C386" s="270"/>
      <c r="D386" s="271"/>
      <c r="E386" s="270"/>
      <c r="F386" s="270"/>
      <c r="G386" s="270"/>
      <c r="H386" s="270"/>
      <c r="I386" s="270"/>
      <c r="J386" s="270"/>
      <c r="K386" s="272"/>
      <c r="L386" s="270"/>
      <c r="M386" s="270"/>
      <c r="N386" s="270"/>
      <c r="O386" s="270"/>
      <c r="P386" s="270"/>
      <c r="Q386" s="270"/>
      <c r="R386" s="270"/>
      <c r="T386" s="249"/>
      <c r="U386" s="249"/>
      <c r="V386" s="249"/>
      <c r="W386" s="249"/>
      <c r="X386" s="249"/>
      <c r="Y386" s="249"/>
      <c r="Z386" s="270"/>
      <c r="AA386" s="270"/>
      <c r="AB386" s="270"/>
      <c r="AC386" s="252"/>
      <c r="AD386" s="253"/>
      <c r="AE386" s="252"/>
      <c r="AF386" s="252"/>
      <c r="AG386" s="252"/>
    </row>
    <row r="387" spans="2:33" s="250" customFormat="1" x14ac:dyDescent="0.25">
      <c r="B387" s="270"/>
      <c r="C387" s="270"/>
      <c r="D387" s="271"/>
      <c r="E387" s="270"/>
      <c r="F387" s="270"/>
      <c r="G387" s="270"/>
      <c r="H387" s="270"/>
      <c r="I387" s="270"/>
      <c r="J387" s="270"/>
      <c r="K387" s="272"/>
      <c r="L387" s="270"/>
      <c r="M387" s="270"/>
      <c r="N387" s="270"/>
      <c r="O387" s="270"/>
      <c r="P387" s="270"/>
      <c r="Q387" s="270"/>
      <c r="R387" s="270"/>
      <c r="T387" s="249"/>
      <c r="U387" s="249"/>
      <c r="V387" s="249"/>
      <c r="W387" s="249"/>
      <c r="X387" s="249"/>
      <c r="Y387" s="249"/>
      <c r="Z387" s="270"/>
      <c r="AA387" s="270"/>
      <c r="AB387" s="270"/>
      <c r="AC387" s="252"/>
      <c r="AD387" s="253"/>
      <c r="AE387" s="252"/>
      <c r="AF387" s="252"/>
      <c r="AG387" s="252"/>
    </row>
    <row r="388" spans="2:33" s="250" customFormat="1" x14ac:dyDescent="0.25">
      <c r="B388" s="270"/>
      <c r="C388" s="270"/>
      <c r="D388" s="271"/>
      <c r="E388" s="270"/>
      <c r="F388" s="270"/>
      <c r="G388" s="270"/>
      <c r="H388" s="270"/>
      <c r="I388" s="270"/>
      <c r="J388" s="270"/>
      <c r="K388" s="272"/>
      <c r="L388" s="270"/>
      <c r="M388" s="270"/>
      <c r="N388" s="270"/>
      <c r="O388" s="270"/>
      <c r="P388" s="270"/>
      <c r="Q388" s="270"/>
      <c r="R388" s="270"/>
      <c r="T388" s="249"/>
      <c r="U388" s="249"/>
      <c r="V388" s="249"/>
      <c r="W388" s="249"/>
      <c r="X388" s="249"/>
      <c r="Y388" s="249"/>
      <c r="Z388" s="270"/>
      <c r="AA388" s="270"/>
      <c r="AB388" s="270"/>
      <c r="AC388" s="252"/>
      <c r="AD388" s="253"/>
      <c r="AE388" s="252"/>
      <c r="AF388" s="252"/>
      <c r="AG388" s="252"/>
    </row>
    <row r="389" spans="2:33" s="250" customFormat="1" x14ac:dyDescent="0.25">
      <c r="B389" s="270"/>
      <c r="C389" s="270"/>
      <c r="D389" s="271"/>
      <c r="E389" s="270"/>
      <c r="F389" s="270"/>
      <c r="G389" s="270"/>
      <c r="H389" s="270"/>
      <c r="I389" s="270"/>
      <c r="J389" s="270"/>
      <c r="K389" s="272"/>
      <c r="L389" s="270"/>
      <c r="M389" s="270"/>
      <c r="N389" s="270"/>
      <c r="O389" s="270"/>
      <c r="P389" s="270"/>
      <c r="Q389" s="270"/>
      <c r="R389" s="270"/>
      <c r="T389" s="249"/>
      <c r="U389" s="249"/>
      <c r="V389" s="249"/>
      <c r="W389" s="249"/>
      <c r="X389" s="249"/>
      <c r="Y389" s="249"/>
      <c r="Z389" s="270"/>
      <c r="AA389" s="270"/>
      <c r="AB389" s="270"/>
      <c r="AC389" s="252"/>
      <c r="AD389" s="253"/>
      <c r="AE389" s="252"/>
      <c r="AF389" s="252"/>
      <c r="AG389" s="252"/>
    </row>
    <row r="390" spans="2:33" s="250" customFormat="1" x14ac:dyDescent="0.25">
      <c r="B390" s="270"/>
      <c r="C390" s="270"/>
      <c r="D390" s="271"/>
      <c r="E390" s="270"/>
      <c r="F390" s="270"/>
      <c r="G390" s="270"/>
      <c r="H390" s="270"/>
      <c r="I390" s="270"/>
      <c r="J390" s="270"/>
      <c r="K390" s="272"/>
      <c r="L390" s="270"/>
      <c r="M390" s="270"/>
      <c r="N390" s="270"/>
      <c r="O390" s="270"/>
      <c r="P390" s="270"/>
      <c r="Q390" s="270"/>
      <c r="R390" s="270"/>
      <c r="T390" s="249"/>
      <c r="U390" s="249"/>
      <c r="V390" s="249"/>
      <c r="W390" s="249"/>
      <c r="X390" s="249"/>
      <c r="Y390" s="249"/>
      <c r="Z390" s="270"/>
      <c r="AA390" s="270"/>
      <c r="AB390" s="270"/>
      <c r="AC390" s="252"/>
      <c r="AD390" s="253"/>
      <c r="AE390" s="252"/>
      <c r="AF390" s="252"/>
      <c r="AG390" s="252"/>
    </row>
    <row r="391" spans="2:33" s="250" customFormat="1" x14ac:dyDescent="0.25">
      <c r="B391" s="270"/>
      <c r="C391" s="270"/>
      <c r="D391" s="271"/>
      <c r="E391" s="270"/>
      <c r="F391" s="270"/>
      <c r="G391" s="270"/>
      <c r="H391" s="270"/>
      <c r="I391" s="270"/>
      <c r="J391" s="270"/>
      <c r="K391" s="272"/>
      <c r="L391" s="270"/>
      <c r="M391" s="270"/>
      <c r="N391" s="270"/>
      <c r="O391" s="270"/>
      <c r="P391" s="270"/>
      <c r="Q391" s="270"/>
      <c r="R391" s="270"/>
      <c r="T391" s="249"/>
      <c r="U391" s="249"/>
      <c r="V391" s="249"/>
      <c r="W391" s="249"/>
      <c r="X391" s="249"/>
      <c r="Y391" s="249"/>
      <c r="Z391" s="270"/>
      <c r="AA391" s="270"/>
      <c r="AB391" s="270"/>
      <c r="AC391" s="252"/>
      <c r="AD391" s="253"/>
      <c r="AE391" s="252"/>
      <c r="AF391" s="252"/>
      <c r="AG391" s="252"/>
    </row>
    <row r="392" spans="2:33" s="250" customFormat="1" x14ac:dyDescent="0.25">
      <c r="B392" s="270"/>
      <c r="C392" s="270"/>
      <c r="D392" s="271"/>
      <c r="E392" s="270"/>
      <c r="F392" s="270"/>
      <c r="G392" s="270"/>
      <c r="H392" s="270"/>
      <c r="I392" s="270"/>
      <c r="J392" s="270"/>
      <c r="K392" s="272"/>
      <c r="L392" s="270"/>
      <c r="M392" s="270"/>
      <c r="N392" s="270"/>
      <c r="O392" s="270"/>
      <c r="P392" s="270"/>
      <c r="Q392" s="270"/>
      <c r="R392" s="270"/>
      <c r="T392" s="249"/>
      <c r="U392" s="249"/>
      <c r="V392" s="249"/>
      <c r="W392" s="249"/>
      <c r="X392" s="249"/>
      <c r="Y392" s="249"/>
      <c r="Z392" s="270"/>
      <c r="AA392" s="270"/>
      <c r="AB392" s="270"/>
      <c r="AC392" s="252"/>
      <c r="AD392" s="253"/>
      <c r="AE392" s="252"/>
      <c r="AF392" s="252"/>
      <c r="AG392" s="252"/>
    </row>
    <row r="393" spans="2:33" s="250" customFormat="1" x14ac:dyDescent="0.25">
      <c r="B393" s="270"/>
      <c r="C393" s="270"/>
      <c r="D393" s="271"/>
      <c r="E393" s="270"/>
      <c r="F393" s="270"/>
      <c r="G393" s="270"/>
      <c r="H393" s="270"/>
      <c r="I393" s="270"/>
      <c r="J393" s="270"/>
      <c r="K393" s="272"/>
      <c r="L393" s="270"/>
      <c r="M393" s="270"/>
      <c r="N393" s="270"/>
      <c r="O393" s="270"/>
      <c r="P393" s="270"/>
      <c r="Q393" s="270"/>
      <c r="R393" s="270"/>
      <c r="T393" s="249"/>
      <c r="U393" s="249"/>
      <c r="V393" s="249"/>
      <c r="W393" s="249"/>
      <c r="X393" s="249"/>
      <c r="Y393" s="249"/>
      <c r="Z393" s="270"/>
      <c r="AA393" s="270"/>
      <c r="AB393" s="270"/>
      <c r="AC393" s="252"/>
      <c r="AD393" s="253"/>
      <c r="AE393" s="252"/>
      <c r="AF393" s="252"/>
      <c r="AG393" s="252"/>
    </row>
    <row r="394" spans="2:33" s="250" customFormat="1" x14ac:dyDescent="0.25">
      <c r="D394" s="276"/>
      <c r="K394" s="277"/>
      <c r="T394" s="249"/>
      <c r="U394" s="249"/>
      <c r="V394" s="249"/>
      <c r="W394" s="249"/>
      <c r="X394" s="249"/>
      <c r="Y394" s="249"/>
      <c r="Z394" s="270"/>
      <c r="AA394" s="270"/>
      <c r="AB394" s="270"/>
      <c r="AC394" s="252"/>
      <c r="AD394" s="253"/>
      <c r="AE394" s="252"/>
      <c r="AF394" s="252"/>
      <c r="AG394" s="252"/>
    </row>
    <row r="395" spans="2:33" s="250" customFormat="1" x14ac:dyDescent="0.25">
      <c r="D395" s="276"/>
      <c r="K395" s="277"/>
      <c r="T395" s="249"/>
      <c r="U395" s="249"/>
      <c r="V395" s="249"/>
      <c r="W395" s="249"/>
      <c r="X395" s="249"/>
      <c r="Y395" s="249"/>
      <c r="AC395" s="252"/>
      <c r="AD395" s="253"/>
      <c r="AE395" s="252"/>
      <c r="AF395" s="252"/>
      <c r="AG395" s="252"/>
    </row>
    <row r="396" spans="2:33" s="250" customFormat="1" x14ac:dyDescent="0.25">
      <c r="D396" s="276"/>
      <c r="K396" s="277"/>
      <c r="T396" s="249"/>
      <c r="U396" s="249"/>
      <c r="V396" s="249"/>
      <c r="W396" s="249"/>
      <c r="X396" s="249"/>
      <c r="Y396" s="249"/>
      <c r="AC396" s="252"/>
      <c r="AD396" s="253"/>
      <c r="AE396" s="252"/>
      <c r="AF396" s="252"/>
      <c r="AG396" s="252"/>
    </row>
    <row r="397" spans="2:33" s="250" customFormat="1" x14ac:dyDescent="0.25">
      <c r="D397" s="276"/>
      <c r="K397" s="277"/>
      <c r="T397" s="249"/>
      <c r="U397" s="249"/>
      <c r="V397" s="249"/>
      <c r="W397" s="249"/>
      <c r="X397" s="249"/>
      <c r="Y397" s="249"/>
      <c r="AC397" s="252"/>
      <c r="AD397" s="253"/>
      <c r="AE397" s="252"/>
      <c r="AF397" s="252"/>
      <c r="AG397" s="252"/>
    </row>
    <row r="398" spans="2:33" s="250" customFormat="1" x14ac:dyDescent="0.25">
      <c r="D398" s="276"/>
      <c r="K398" s="277"/>
      <c r="T398" s="249"/>
      <c r="U398" s="249"/>
      <c r="V398" s="249"/>
      <c r="W398" s="249"/>
      <c r="X398" s="249"/>
      <c r="Y398" s="249"/>
      <c r="AC398" s="252"/>
      <c r="AD398" s="253"/>
      <c r="AE398" s="252"/>
      <c r="AF398" s="252"/>
      <c r="AG398" s="252"/>
    </row>
    <row r="399" spans="2:33" s="250" customFormat="1" x14ac:dyDescent="0.25">
      <c r="D399" s="276"/>
      <c r="K399" s="277"/>
      <c r="T399" s="249"/>
      <c r="U399" s="249"/>
      <c r="V399" s="249"/>
      <c r="W399" s="249"/>
      <c r="X399" s="249"/>
      <c r="Y399" s="249"/>
      <c r="AC399" s="252"/>
      <c r="AD399" s="253"/>
      <c r="AE399" s="252"/>
      <c r="AF399" s="252"/>
      <c r="AG399" s="252"/>
    </row>
    <row r="400" spans="2:33" s="250" customFormat="1" x14ac:dyDescent="0.25">
      <c r="D400" s="276"/>
      <c r="K400" s="277"/>
      <c r="T400" s="249"/>
      <c r="U400" s="249"/>
      <c r="V400" s="249"/>
      <c r="W400" s="249"/>
      <c r="X400" s="249"/>
      <c r="Y400" s="249"/>
      <c r="AC400" s="252"/>
      <c r="AD400" s="253"/>
      <c r="AE400" s="252"/>
      <c r="AF400" s="252"/>
      <c r="AG400" s="252"/>
    </row>
    <row r="401" spans="4:33" s="250" customFormat="1" x14ac:dyDescent="0.25">
      <c r="D401" s="276"/>
      <c r="K401" s="277"/>
      <c r="T401" s="249"/>
      <c r="U401" s="249"/>
      <c r="V401" s="249"/>
      <c r="W401" s="249"/>
      <c r="X401" s="249"/>
      <c r="Y401" s="249"/>
      <c r="AC401" s="252"/>
      <c r="AD401" s="253"/>
      <c r="AE401" s="252"/>
      <c r="AF401" s="252"/>
      <c r="AG401" s="252"/>
    </row>
    <row r="402" spans="4:33" s="250" customFormat="1" x14ac:dyDescent="0.25">
      <c r="D402" s="276"/>
      <c r="K402" s="277"/>
      <c r="T402" s="249"/>
      <c r="U402" s="249"/>
      <c r="V402" s="249"/>
      <c r="W402" s="249"/>
      <c r="X402" s="249"/>
      <c r="Y402" s="249"/>
      <c r="AC402" s="252"/>
      <c r="AD402" s="253"/>
      <c r="AE402" s="252"/>
      <c r="AF402" s="252"/>
      <c r="AG402" s="252"/>
    </row>
    <row r="403" spans="4:33" s="250" customFormat="1" x14ac:dyDescent="0.25">
      <c r="D403" s="276"/>
      <c r="K403" s="277"/>
      <c r="T403" s="249"/>
      <c r="U403" s="249"/>
      <c r="V403" s="249"/>
      <c r="W403" s="249"/>
      <c r="X403" s="249"/>
      <c r="Y403" s="249"/>
      <c r="AC403" s="252"/>
      <c r="AD403" s="253"/>
      <c r="AE403" s="252"/>
      <c r="AF403" s="252"/>
      <c r="AG403" s="252"/>
    </row>
    <row r="404" spans="4:33" s="250" customFormat="1" x14ac:dyDescent="0.25">
      <c r="D404" s="276"/>
      <c r="K404" s="277"/>
      <c r="T404" s="249"/>
      <c r="U404" s="249"/>
      <c r="V404" s="249"/>
      <c r="W404" s="249"/>
      <c r="X404" s="249"/>
      <c r="Y404" s="249"/>
      <c r="AC404" s="252"/>
      <c r="AD404" s="253"/>
      <c r="AE404" s="252"/>
      <c r="AF404" s="252"/>
      <c r="AG404" s="252"/>
    </row>
    <row r="405" spans="4:33" s="250" customFormat="1" x14ac:dyDescent="0.25">
      <c r="D405" s="276"/>
      <c r="K405" s="277"/>
      <c r="T405" s="249"/>
      <c r="U405" s="249"/>
      <c r="V405" s="249"/>
      <c r="W405" s="249"/>
      <c r="X405" s="249"/>
      <c r="Y405" s="249"/>
      <c r="AC405" s="252"/>
      <c r="AD405" s="253"/>
      <c r="AE405" s="252"/>
      <c r="AF405" s="252"/>
      <c r="AG405" s="252"/>
    </row>
    <row r="406" spans="4:33" s="250" customFormat="1" x14ac:dyDescent="0.25">
      <c r="D406" s="276"/>
      <c r="K406" s="277"/>
      <c r="T406" s="249"/>
      <c r="U406" s="249"/>
      <c r="V406" s="249"/>
      <c r="W406" s="249"/>
      <c r="X406" s="249"/>
      <c r="Y406" s="249"/>
      <c r="AC406" s="252"/>
      <c r="AD406" s="253"/>
      <c r="AE406" s="252"/>
      <c r="AF406" s="252"/>
      <c r="AG406" s="252"/>
    </row>
    <row r="407" spans="4:33" s="250" customFormat="1" x14ac:dyDescent="0.25">
      <c r="D407" s="276"/>
      <c r="K407" s="277"/>
      <c r="T407" s="249"/>
      <c r="U407" s="249"/>
      <c r="V407" s="249"/>
      <c r="W407" s="249"/>
      <c r="X407" s="249"/>
      <c r="Y407" s="249"/>
      <c r="AC407" s="252"/>
      <c r="AD407" s="253"/>
      <c r="AE407" s="252"/>
      <c r="AF407" s="252"/>
      <c r="AG407" s="252"/>
    </row>
    <row r="408" spans="4:33" s="250" customFormat="1" x14ac:dyDescent="0.25">
      <c r="D408" s="276"/>
      <c r="K408" s="277"/>
      <c r="T408" s="249"/>
      <c r="U408" s="249"/>
      <c r="V408" s="249"/>
      <c r="W408" s="249"/>
      <c r="X408" s="249"/>
      <c r="Y408" s="249"/>
      <c r="AC408" s="252"/>
      <c r="AD408" s="253"/>
      <c r="AE408" s="252"/>
      <c r="AF408" s="252"/>
      <c r="AG408" s="252"/>
    </row>
    <row r="409" spans="4:33" s="250" customFormat="1" x14ac:dyDescent="0.25">
      <c r="D409" s="276"/>
      <c r="K409" s="277"/>
      <c r="T409" s="249"/>
      <c r="U409" s="249"/>
      <c r="V409" s="249"/>
      <c r="W409" s="249"/>
      <c r="X409" s="249"/>
      <c r="Y409" s="249"/>
      <c r="AC409" s="252"/>
      <c r="AD409" s="253"/>
      <c r="AE409" s="252"/>
      <c r="AF409" s="252"/>
      <c r="AG409" s="252"/>
    </row>
    <row r="410" spans="4:33" s="250" customFormat="1" x14ac:dyDescent="0.25">
      <c r="D410" s="276"/>
      <c r="K410" s="277"/>
      <c r="T410" s="249"/>
      <c r="U410" s="249"/>
      <c r="V410" s="249"/>
      <c r="W410" s="249"/>
      <c r="X410" s="249"/>
      <c r="Y410" s="249"/>
      <c r="AC410" s="252"/>
      <c r="AD410" s="253"/>
      <c r="AE410" s="252"/>
      <c r="AF410" s="252"/>
      <c r="AG410" s="252"/>
    </row>
    <row r="411" spans="4:33" s="250" customFormat="1" x14ac:dyDescent="0.25">
      <c r="D411" s="276"/>
      <c r="K411" s="277"/>
      <c r="T411" s="249"/>
      <c r="U411" s="249"/>
      <c r="V411" s="249"/>
      <c r="W411" s="249"/>
      <c r="X411" s="249"/>
      <c r="Y411" s="249"/>
      <c r="AC411" s="252"/>
      <c r="AD411" s="253"/>
      <c r="AE411" s="252"/>
      <c r="AF411" s="252"/>
      <c r="AG411" s="252"/>
    </row>
    <row r="412" spans="4:33" s="250" customFormat="1" x14ac:dyDescent="0.25">
      <c r="D412" s="276"/>
      <c r="K412" s="277"/>
      <c r="T412" s="249"/>
      <c r="U412" s="249"/>
      <c r="V412" s="249"/>
      <c r="W412" s="249"/>
      <c r="X412" s="249"/>
      <c r="Y412" s="249"/>
      <c r="AC412" s="252"/>
      <c r="AD412" s="253"/>
      <c r="AE412" s="252"/>
      <c r="AF412" s="252"/>
      <c r="AG412" s="252"/>
    </row>
    <row r="413" spans="4:33" s="250" customFormat="1" x14ac:dyDescent="0.25">
      <c r="D413" s="276"/>
      <c r="K413" s="277"/>
      <c r="T413" s="249"/>
      <c r="U413" s="249"/>
      <c r="V413" s="249"/>
      <c r="W413" s="249"/>
      <c r="X413" s="249"/>
      <c r="Y413" s="249"/>
      <c r="AC413" s="252"/>
      <c r="AD413" s="253"/>
      <c r="AE413" s="252"/>
      <c r="AF413" s="252"/>
      <c r="AG413" s="252"/>
    </row>
    <row r="414" spans="4:33" s="250" customFormat="1" x14ac:dyDescent="0.25">
      <c r="D414" s="276"/>
      <c r="K414" s="277"/>
      <c r="T414" s="249"/>
      <c r="U414" s="249"/>
      <c r="V414" s="249"/>
      <c r="W414" s="249"/>
      <c r="X414" s="249"/>
      <c r="Y414" s="249"/>
      <c r="AC414" s="252"/>
      <c r="AD414" s="253"/>
      <c r="AE414" s="252"/>
      <c r="AF414" s="252"/>
      <c r="AG414" s="252"/>
    </row>
    <row r="415" spans="4:33" s="250" customFormat="1" x14ac:dyDescent="0.25">
      <c r="D415" s="276"/>
      <c r="K415" s="277"/>
      <c r="T415" s="249"/>
      <c r="U415" s="249"/>
      <c r="V415" s="249"/>
      <c r="W415" s="249"/>
      <c r="X415" s="249"/>
      <c r="Y415" s="249"/>
      <c r="AC415" s="252"/>
      <c r="AD415" s="253"/>
      <c r="AE415" s="252"/>
      <c r="AF415" s="252"/>
      <c r="AG415" s="252"/>
    </row>
    <row r="416" spans="4:33" s="250" customFormat="1" x14ac:dyDescent="0.25">
      <c r="D416" s="276"/>
      <c r="K416" s="277"/>
      <c r="T416" s="249"/>
      <c r="U416" s="249"/>
      <c r="V416" s="249"/>
      <c r="W416" s="249"/>
      <c r="X416" s="249"/>
      <c r="Y416" s="249"/>
      <c r="AC416" s="252"/>
      <c r="AD416" s="253"/>
      <c r="AE416" s="252"/>
      <c r="AF416" s="252"/>
      <c r="AG416" s="252"/>
    </row>
    <row r="417" spans="4:33" s="250" customFormat="1" x14ac:dyDescent="0.25">
      <c r="D417" s="276"/>
      <c r="K417" s="277"/>
      <c r="T417" s="249"/>
      <c r="U417" s="249"/>
      <c r="V417" s="249"/>
      <c r="W417" s="249"/>
      <c r="X417" s="249"/>
      <c r="Y417" s="249"/>
      <c r="AC417" s="252"/>
      <c r="AD417" s="253"/>
      <c r="AE417" s="252"/>
      <c r="AF417" s="252"/>
      <c r="AG417" s="252"/>
    </row>
    <row r="418" spans="4:33" s="250" customFormat="1" x14ac:dyDescent="0.25">
      <c r="D418" s="276"/>
      <c r="K418" s="277"/>
      <c r="T418" s="249"/>
      <c r="U418" s="249"/>
      <c r="V418" s="249"/>
      <c r="W418" s="249"/>
      <c r="X418" s="249"/>
      <c r="Y418" s="249"/>
      <c r="AC418" s="252"/>
      <c r="AD418" s="253"/>
      <c r="AE418" s="252"/>
      <c r="AF418" s="252"/>
      <c r="AG418" s="252"/>
    </row>
    <row r="419" spans="4:33" s="250" customFormat="1" x14ac:dyDescent="0.25">
      <c r="D419" s="276"/>
      <c r="K419" s="277"/>
      <c r="T419" s="249"/>
      <c r="U419" s="249"/>
      <c r="V419" s="249"/>
      <c r="W419" s="249"/>
      <c r="X419" s="249"/>
      <c r="Y419" s="249"/>
      <c r="AC419" s="252"/>
      <c r="AD419" s="253"/>
      <c r="AE419" s="252"/>
      <c r="AF419" s="252"/>
      <c r="AG419" s="252"/>
    </row>
    <row r="420" spans="4:33" s="250" customFormat="1" x14ac:dyDescent="0.25">
      <c r="D420" s="276"/>
      <c r="K420" s="277"/>
      <c r="T420" s="249"/>
      <c r="U420" s="249"/>
      <c r="V420" s="249"/>
      <c r="W420" s="249"/>
      <c r="X420" s="249"/>
      <c r="Y420" s="249"/>
      <c r="AC420" s="252"/>
      <c r="AD420" s="253"/>
      <c r="AE420" s="252"/>
      <c r="AF420" s="252"/>
      <c r="AG420" s="252"/>
    </row>
    <row r="421" spans="4:33" s="250" customFormat="1" x14ac:dyDescent="0.25">
      <c r="D421" s="276"/>
      <c r="K421" s="277"/>
      <c r="T421" s="249"/>
      <c r="U421" s="249"/>
      <c r="V421" s="249"/>
      <c r="W421" s="249"/>
      <c r="X421" s="249"/>
      <c r="Y421" s="249"/>
      <c r="AC421" s="252"/>
      <c r="AD421" s="253"/>
      <c r="AE421" s="252"/>
      <c r="AF421" s="252"/>
      <c r="AG421" s="252"/>
    </row>
    <row r="422" spans="4:33" s="250" customFormat="1" x14ac:dyDescent="0.25">
      <c r="D422" s="276"/>
      <c r="K422" s="277"/>
      <c r="T422" s="249"/>
      <c r="U422" s="249"/>
      <c r="V422" s="249"/>
      <c r="W422" s="249"/>
      <c r="X422" s="249"/>
      <c r="Y422" s="249"/>
      <c r="AC422" s="252"/>
      <c r="AD422" s="253"/>
      <c r="AE422" s="252"/>
      <c r="AF422" s="252"/>
      <c r="AG422" s="252"/>
    </row>
    <row r="423" spans="4:33" s="250" customFormat="1" x14ac:dyDescent="0.25">
      <c r="D423" s="276"/>
      <c r="K423" s="277"/>
      <c r="T423" s="249"/>
      <c r="U423" s="249"/>
      <c r="V423" s="249"/>
      <c r="W423" s="249"/>
      <c r="X423" s="249"/>
      <c r="Y423" s="249"/>
      <c r="AC423" s="252"/>
      <c r="AD423" s="253"/>
      <c r="AE423" s="252"/>
      <c r="AF423" s="252"/>
      <c r="AG423" s="252"/>
    </row>
    <row r="424" spans="4:33" s="250" customFormat="1" x14ac:dyDescent="0.25">
      <c r="D424" s="276"/>
      <c r="K424" s="277"/>
      <c r="T424" s="249"/>
      <c r="U424" s="249"/>
      <c r="V424" s="249"/>
      <c r="W424" s="249"/>
      <c r="X424" s="249"/>
      <c r="Y424" s="249"/>
      <c r="AC424" s="252"/>
      <c r="AD424" s="253"/>
      <c r="AE424" s="252"/>
      <c r="AF424" s="252"/>
      <c r="AG424" s="252"/>
    </row>
    <row r="425" spans="4:33" s="250" customFormat="1" x14ac:dyDescent="0.25">
      <c r="D425" s="276"/>
      <c r="K425" s="277"/>
      <c r="T425" s="249"/>
      <c r="U425" s="249"/>
      <c r="V425" s="249"/>
      <c r="W425" s="249"/>
      <c r="X425" s="249"/>
      <c r="Y425" s="249"/>
      <c r="AC425" s="252"/>
      <c r="AD425" s="253"/>
      <c r="AE425" s="252"/>
      <c r="AF425" s="252"/>
      <c r="AG425" s="252"/>
    </row>
    <row r="426" spans="4:33" s="250" customFormat="1" x14ac:dyDescent="0.25">
      <c r="D426" s="276"/>
      <c r="K426" s="277"/>
      <c r="T426" s="249"/>
      <c r="U426" s="249"/>
      <c r="V426" s="249"/>
      <c r="W426" s="249"/>
      <c r="X426" s="249"/>
      <c r="Y426" s="249"/>
      <c r="AC426" s="252"/>
      <c r="AD426" s="253"/>
      <c r="AE426" s="252"/>
      <c r="AF426" s="252"/>
      <c r="AG426" s="252"/>
    </row>
    <row r="427" spans="4:33" s="250" customFormat="1" x14ac:dyDescent="0.25">
      <c r="D427" s="276"/>
      <c r="K427" s="277"/>
      <c r="T427" s="249"/>
      <c r="U427" s="249"/>
      <c r="V427" s="249"/>
      <c r="W427" s="249"/>
      <c r="X427" s="249"/>
      <c r="Y427" s="249"/>
      <c r="AC427" s="252"/>
      <c r="AD427" s="253"/>
      <c r="AE427" s="252"/>
      <c r="AF427" s="252"/>
      <c r="AG427" s="252"/>
    </row>
    <row r="428" spans="4:33" s="250" customFormat="1" x14ac:dyDescent="0.25">
      <c r="D428" s="276"/>
      <c r="K428" s="277"/>
      <c r="T428" s="249"/>
      <c r="U428" s="249"/>
      <c r="V428" s="249"/>
      <c r="W428" s="249"/>
      <c r="X428" s="249"/>
      <c r="Y428" s="249"/>
      <c r="AC428" s="252"/>
      <c r="AD428" s="253"/>
      <c r="AE428" s="252"/>
      <c r="AF428" s="252"/>
      <c r="AG428" s="252"/>
    </row>
    <row r="429" spans="4:33" s="250" customFormat="1" x14ac:dyDescent="0.25">
      <c r="D429" s="276"/>
      <c r="K429" s="277"/>
      <c r="T429" s="249"/>
      <c r="U429" s="249"/>
      <c r="V429" s="249"/>
      <c r="W429" s="249"/>
      <c r="X429" s="249"/>
      <c r="Y429" s="249"/>
      <c r="AC429" s="252"/>
      <c r="AD429" s="253"/>
      <c r="AE429" s="252"/>
      <c r="AF429" s="252"/>
      <c r="AG429" s="252"/>
    </row>
    <row r="430" spans="4:33" s="250" customFormat="1" x14ac:dyDescent="0.25">
      <c r="D430" s="276"/>
      <c r="K430" s="277"/>
      <c r="T430" s="249"/>
      <c r="U430" s="249"/>
      <c r="V430" s="249"/>
      <c r="W430" s="249"/>
      <c r="X430" s="249"/>
      <c r="Y430" s="249"/>
      <c r="AC430" s="252"/>
      <c r="AD430" s="253"/>
      <c r="AE430" s="252"/>
      <c r="AF430" s="252"/>
      <c r="AG430" s="252"/>
    </row>
    <row r="431" spans="4:33" s="250" customFormat="1" x14ac:dyDescent="0.25">
      <c r="D431" s="276"/>
      <c r="K431" s="277"/>
      <c r="T431" s="249"/>
      <c r="U431" s="249"/>
      <c r="V431" s="249"/>
      <c r="W431" s="249"/>
      <c r="X431" s="249"/>
      <c r="Y431" s="249"/>
      <c r="AC431" s="252"/>
      <c r="AD431" s="253"/>
      <c r="AE431" s="252"/>
      <c r="AF431" s="252"/>
      <c r="AG431" s="252"/>
    </row>
    <row r="432" spans="4:33" s="250" customFormat="1" x14ac:dyDescent="0.25">
      <c r="D432" s="276"/>
      <c r="K432" s="277"/>
      <c r="T432" s="249"/>
      <c r="U432" s="249"/>
      <c r="V432" s="249"/>
      <c r="W432" s="249"/>
      <c r="X432" s="249"/>
      <c r="Y432" s="249"/>
      <c r="AC432" s="252"/>
      <c r="AD432" s="253"/>
      <c r="AE432" s="252"/>
      <c r="AF432" s="252"/>
      <c r="AG432" s="252"/>
    </row>
    <row r="433" spans="4:33" s="250" customFormat="1" x14ac:dyDescent="0.25">
      <c r="D433" s="276"/>
      <c r="K433" s="277"/>
      <c r="T433" s="249"/>
      <c r="U433" s="249"/>
      <c r="V433" s="249"/>
      <c r="W433" s="249"/>
      <c r="X433" s="249"/>
      <c r="Y433" s="249"/>
      <c r="AC433" s="252"/>
      <c r="AD433" s="253"/>
      <c r="AE433" s="252"/>
      <c r="AF433" s="252"/>
      <c r="AG433" s="252"/>
    </row>
    <row r="434" spans="4:33" s="250" customFormat="1" x14ac:dyDescent="0.25">
      <c r="D434" s="276"/>
      <c r="K434" s="277"/>
      <c r="T434" s="249"/>
      <c r="U434" s="249"/>
      <c r="V434" s="249"/>
      <c r="W434" s="249"/>
      <c r="X434" s="249"/>
      <c r="Y434" s="249"/>
      <c r="AC434" s="252"/>
      <c r="AD434" s="253"/>
      <c r="AE434" s="252"/>
      <c r="AF434" s="252"/>
      <c r="AG434" s="252"/>
    </row>
    <row r="435" spans="4:33" s="250" customFormat="1" x14ac:dyDescent="0.25">
      <c r="D435" s="276"/>
      <c r="K435" s="277"/>
      <c r="T435" s="249"/>
      <c r="U435" s="249"/>
      <c r="V435" s="249"/>
      <c r="W435" s="249"/>
      <c r="X435" s="249"/>
      <c r="Y435" s="249"/>
      <c r="AC435" s="252"/>
      <c r="AD435" s="253"/>
      <c r="AE435" s="252"/>
      <c r="AF435" s="252"/>
      <c r="AG435" s="252"/>
    </row>
    <row r="436" spans="4:33" s="250" customFormat="1" x14ac:dyDescent="0.25">
      <c r="D436" s="276"/>
      <c r="K436" s="277"/>
      <c r="T436" s="249"/>
      <c r="U436" s="249"/>
      <c r="V436" s="249"/>
      <c r="W436" s="249"/>
      <c r="X436" s="249"/>
      <c r="Y436" s="249"/>
      <c r="AC436" s="252"/>
      <c r="AD436" s="253"/>
      <c r="AE436" s="252"/>
      <c r="AF436" s="252"/>
      <c r="AG436" s="252"/>
    </row>
    <row r="437" spans="4:33" s="250" customFormat="1" x14ac:dyDescent="0.25">
      <c r="D437" s="276"/>
      <c r="K437" s="277"/>
      <c r="T437" s="249"/>
      <c r="U437" s="249"/>
      <c r="V437" s="249"/>
      <c r="W437" s="249"/>
      <c r="X437" s="249"/>
      <c r="Y437" s="249"/>
      <c r="AC437" s="252"/>
      <c r="AD437" s="253"/>
      <c r="AE437" s="252"/>
      <c r="AF437" s="252"/>
      <c r="AG437" s="252"/>
    </row>
    <row r="438" spans="4:33" s="250" customFormat="1" x14ac:dyDescent="0.25">
      <c r="D438" s="276"/>
      <c r="K438" s="277"/>
      <c r="T438" s="249"/>
      <c r="U438" s="249"/>
      <c r="V438" s="249"/>
      <c r="W438" s="249"/>
      <c r="X438" s="249"/>
      <c r="Y438" s="249"/>
      <c r="AC438" s="252"/>
      <c r="AD438" s="253"/>
      <c r="AE438" s="252"/>
      <c r="AF438" s="252"/>
      <c r="AG438" s="252"/>
    </row>
    <row r="439" spans="4:33" s="250" customFormat="1" x14ac:dyDescent="0.25">
      <c r="D439" s="276"/>
      <c r="K439" s="277"/>
      <c r="T439" s="249"/>
      <c r="U439" s="249"/>
      <c r="V439" s="249"/>
      <c r="W439" s="249"/>
      <c r="X439" s="249"/>
      <c r="Y439" s="249"/>
      <c r="AC439" s="252"/>
      <c r="AD439" s="253"/>
      <c r="AE439" s="252"/>
      <c r="AF439" s="252"/>
      <c r="AG439" s="252"/>
    </row>
    <row r="440" spans="4:33" s="250" customFormat="1" x14ac:dyDescent="0.25">
      <c r="D440" s="276"/>
      <c r="K440" s="277"/>
      <c r="T440" s="249"/>
      <c r="U440" s="249"/>
      <c r="V440" s="249"/>
      <c r="W440" s="249"/>
      <c r="X440" s="249"/>
      <c r="Y440" s="249"/>
      <c r="AC440" s="252"/>
      <c r="AD440" s="253"/>
      <c r="AE440" s="252"/>
      <c r="AF440" s="252"/>
      <c r="AG440" s="252"/>
    </row>
    <row r="441" spans="4:33" s="250" customFormat="1" x14ac:dyDescent="0.25">
      <c r="D441" s="276"/>
      <c r="K441" s="277"/>
      <c r="T441" s="249"/>
      <c r="U441" s="249"/>
      <c r="V441" s="249"/>
      <c r="W441" s="249"/>
      <c r="X441" s="249"/>
      <c r="Y441" s="249"/>
      <c r="AC441" s="252"/>
      <c r="AD441" s="253"/>
      <c r="AE441" s="252"/>
      <c r="AF441" s="252"/>
      <c r="AG441" s="252"/>
    </row>
    <row r="442" spans="4:33" s="250" customFormat="1" x14ac:dyDescent="0.25">
      <c r="D442" s="276"/>
      <c r="K442" s="277"/>
      <c r="T442" s="249"/>
      <c r="U442" s="249"/>
      <c r="V442" s="249"/>
      <c r="W442" s="249"/>
      <c r="X442" s="249"/>
      <c r="Y442" s="249"/>
      <c r="AC442" s="252"/>
      <c r="AD442" s="253"/>
      <c r="AE442" s="252"/>
      <c r="AF442" s="252"/>
      <c r="AG442" s="252"/>
    </row>
    <row r="443" spans="4:33" s="250" customFormat="1" x14ac:dyDescent="0.25">
      <c r="D443" s="276"/>
      <c r="K443" s="277"/>
      <c r="T443" s="249"/>
      <c r="U443" s="249"/>
      <c r="V443" s="249"/>
      <c r="W443" s="249"/>
      <c r="X443" s="249"/>
      <c r="Y443" s="249"/>
      <c r="AC443" s="252"/>
      <c r="AD443" s="253"/>
      <c r="AE443" s="252"/>
      <c r="AF443" s="252"/>
      <c r="AG443" s="252"/>
    </row>
    <row r="444" spans="4:33" s="250" customFormat="1" x14ac:dyDescent="0.25">
      <c r="D444" s="276"/>
      <c r="K444" s="277"/>
      <c r="T444" s="249"/>
      <c r="U444" s="249"/>
      <c r="V444" s="249"/>
      <c r="W444" s="249"/>
      <c r="X444" s="249"/>
      <c r="Y444" s="249"/>
      <c r="AC444" s="252"/>
      <c r="AD444" s="253"/>
      <c r="AE444" s="252"/>
      <c r="AF444" s="252"/>
      <c r="AG444" s="252"/>
    </row>
    <row r="445" spans="4:33" s="250" customFormat="1" x14ac:dyDescent="0.25">
      <c r="D445" s="276"/>
      <c r="K445" s="277"/>
      <c r="T445" s="249"/>
      <c r="U445" s="249"/>
      <c r="V445" s="249"/>
      <c r="W445" s="249"/>
      <c r="X445" s="249"/>
      <c r="Y445" s="249"/>
      <c r="AC445" s="252"/>
      <c r="AD445" s="253"/>
      <c r="AE445" s="252"/>
      <c r="AF445" s="252"/>
      <c r="AG445" s="252"/>
    </row>
    <row r="446" spans="4:33" s="250" customFormat="1" x14ac:dyDescent="0.25">
      <c r="D446" s="276"/>
      <c r="K446" s="277"/>
      <c r="T446" s="249"/>
      <c r="U446" s="249"/>
      <c r="V446" s="249"/>
      <c r="W446" s="249"/>
      <c r="X446" s="249"/>
      <c r="Y446" s="249"/>
      <c r="AC446" s="252"/>
      <c r="AD446" s="253"/>
      <c r="AE446" s="252"/>
      <c r="AF446" s="252"/>
      <c r="AG446" s="252"/>
    </row>
    <row r="447" spans="4:33" s="250" customFormat="1" x14ac:dyDescent="0.25">
      <c r="D447" s="276"/>
      <c r="K447" s="277"/>
      <c r="T447" s="249"/>
      <c r="U447" s="249"/>
      <c r="V447" s="249"/>
      <c r="W447" s="249"/>
      <c r="X447" s="249"/>
      <c r="Y447" s="249"/>
      <c r="AC447" s="252"/>
      <c r="AD447" s="253"/>
      <c r="AE447" s="252"/>
      <c r="AF447" s="252"/>
      <c r="AG447" s="252"/>
    </row>
    <row r="448" spans="4:33" s="250" customFormat="1" x14ac:dyDescent="0.25">
      <c r="D448" s="276"/>
      <c r="K448" s="277"/>
      <c r="T448" s="249"/>
      <c r="U448" s="249"/>
      <c r="V448" s="249"/>
      <c r="W448" s="249"/>
      <c r="X448" s="249"/>
      <c r="Y448" s="249"/>
      <c r="AC448" s="252"/>
      <c r="AD448" s="253"/>
      <c r="AE448" s="252"/>
      <c r="AF448" s="252"/>
      <c r="AG448" s="252"/>
    </row>
    <row r="449" spans="4:33" s="250" customFormat="1" x14ac:dyDescent="0.25">
      <c r="D449" s="276"/>
      <c r="K449" s="277"/>
      <c r="T449" s="249"/>
      <c r="U449" s="249"/>
      <c r="V449" s="249"/>
      <c r="W449" s="249"/>
      <c r="X449" s="249"/>
      <c r="Y449" s="249"/>
      <c r="AC449" s="252"/>
      <c r="AD449" s="253"/>
      <c r="AE449" s="252"/>
      <c r="AF449" s="252"/>
      <c r="AG449" s="252"/>
    </row>
    <row r="450" spans="4:33" s="250" customFormat="1" x14ac:dyDescent="0.25">
      <c r="D450" s="276"/>
      <c r="K450" s="277"/>
      <c r="T450" s="249"/>
      <c r="U450" s="249"/>
      <c r="V450" s="249"/>
      <c r="W450" s="249"/>
      <c r="X450" s="249"/>
      <c r="Y450" s="249"/>
      <c r="AC450" s="252"/>
      <c r="AD450" s="253"/>
      <c r="AE450" s="252"/>
      <c r="AF450" s="252"/>
      <c r="AG450" s="252"/>
    </row>
    <row r="451" spans="4:33" s="250" customFormat="1" x14ac:dyDescent="0.25">
      <c r="D451" s="276"/>
      <c r="K451" s="277"/>
      <c r="T451" s="249"/>
      <c r="U451" s="249"/>
      <c r="V451" s="249"/>
      <c r="W451" s="249"/>
      <c r="X451" s="249"/>
      <c r="Y451" s="249"/>
      <c r="AC451" s="252"/>
      <c r="AD451" s="253"/>
      <c r="AE451" s="252"/>
      <c r="AF451" s="252"/>
      <c r="AG451" s="252"/>
    </row>
    <row r="452" spans="4:33" s="250" customFormat="1" x14ac:dyDescent="0.25">
      <c r="D452" s="276"/>
      <c r="K452" s="277"/>
      <c r="T452" s="249"/>
      <c r="U452" s="249"/>
      <c r="V452" s="249"/>
      <c r="W452" s="249"/>
      <c r="X452" s="249"/>
      <c r="Y452" s="249"/>
      <c r="AC452" s="252"/>
      <c r="AD452" s="253"/>
      <c r="AE452" s="252"/>
      <c r="AF452" s="252"/>
      <c r="AG452" s="252"/>
    </row>
    <row r="453" spans="4:33" s="250" customFormat="1" x14ac:dyDescent="0.25">
      <c r="D453" s="276"/>
      <c r="K453" s="277"/>
      <c r="T453" s="249"/>
      <c r="U453" s="249"/>
      <c r="V453" s="249"/>
      <c r="W453" s="249"/>
      <c r="X453" s="249"/>
      <c r="Y453" s="249"/>
      <c r="AC453" s="252"/>
      <c r="AD453" s="253"/>
      <c r="AE453" s="252"/>
      <c r="AF453" s="252"/>
      <c r="AG453" s="252"/>
    </row>
    <row r="454" spans="4:33" s="250" customFormat="1" x14ac:dyDescent="0.25">
      <c r="D454" s="276"/>
      <c r="K454" s="277"/>
      <c r="T454" s="249"/>
      <c r="U454" s="249"/>
      <c r="V454" s="249"/>
      <c r="W454" s="249"/>
      <c r="X454" s="249"/>
      <c r="Y454" s="249"/>
      <c r="AC454" s="252"/>
      <c r="AD454" s="253"/>
      <c r="AE454" s="252"/>
      <c r="AF454" s="252"/>
      <c r="AG454" s="252"/>
    </row>
    <row r="455" spans="4:33" s="250" customFormat="1" x14ac:dyDescent="0.25">
      <c r="D455" s="276"/>
      <c r="K455" s="277"/>
      <c r="T455" s="249"/>
      <c r="U455" s="249"/>
      <c r="V455" s="249"/>
      <c r="W455" s="249"/>
      <c r="X455" s="249"/>
      <c r="Y455" s="249"/>
      <c r="AC455" s="252"/>
      <c r="AD455" s="253"/>
      <c r="AE455" s="252"/>
      <c r="AF455" s="252"/>
      <c r="AG455" s="252"/>
    </row>
    <row r="456" spans="4:33" s="250" customFormat="1" x14ac:dyDescent="0.25">
      <c r="D456" s="276"/>
      <c r="K456" s="277"/>
      <c r="T456" s="249"/>
      <c r="U456" s="249"/>
      <c r="V456" s="249"/>
      <c r="W456" s="249"/>
      <c r="X456" s="249"/>
      <c r="Y456" s="249"/>
      <c r="AC456" s="252"/>
      <c r="AD456" s="253"/>
      <c r="AE456" s="252"/>
      <c r="AF456" s="252"/>
      <c r="AG456" s="252"/>
    </row>
    <row r="457" spans="4:33" s="250" customFormat="1" x14ac:dyDescent="0.25">
      <c r="D457" s="276"/>
      <c r="K457" s="277"/>
      <c r="T457" s="249"/>
      <c r="U457" s="249"/>
      <c r="V457" s="249"/>
      <c r="W457" s="249"/>
      <c r="X457" s="249"/>
      <c r="Y457" s="249"/>
      <c r="AC457" s="252"/>
      <c r="AD457" s="253"/>
      <c r="AE457" s="252"/>
      <c r="AF457" s="252"/>
      <c r="AG457" s="252"/>
    </row>
    <row r="458" spans="4:33" s="250" customFormat="1" x14ac:dyDescent="0.25">
      <c r="D458" s="276"/>
      <c r="K458" s="277"/>
      <c r="T458" s="249"/>
      <c r="U458" s="249"/>
      <c r="V458" s="249"/>
      <c r="W458" s="249"/>
      <c r="X458" s="249"/>
      <c r="Y458" s="249"/>
      <c r="AC458" s="252"/>
      <c r="AD458" s="253"/>
      <c r="AE458" s="252"/>
      <c r="AF458" s="252"/>
      <c r="AG458" s="252"/>
    </row>
    <row r="459" spans="4:33" s="250" customFormat="1" x14ac:dyDescent="0.25">
      <c r="D459" s="276"/>
      <c r="K459" s="277"/>
      <c r="T459" s="249"/>
      <c r="U459" s="249"/>
      <c r="V459" s="249"/>
      <c r="W459" s="249"/>
      <c r="X459" s="249"/>
      <c r="Y459" s="249"/>
      <c r="AC459" s="252"/>
      <c r="AD459" s="253"/>
      <c r="AE459" s="252"/>
      <c r="AF459" s="252"/>
      <c r="AG459" s="252"/>
    </row>
    <row r="460" spans="4:33" s="250" customFormat="1" x14ac:dyDescent="0.25">
      <c r="D460" s="276"/>
      <c r="K460" s="277"/>
      <c r="T460" s="249"/>
      <c r="U460" s="249"/>
      <c r="V460" s="249"/>
      <c r="W460" s="249"/>
      <c r="X460" s="249"/>
      <c r="Y460" s="249"/>
      <c r="AC460" s="252"/>
      <c r="AD460" s="253"/>
      <c r="AE460" s="252"/>
      <c r="AF460" s="252"/>
      <c r="AG460" s="252"/>
    </row>
    <row r="461" spans="4:33" s="250" customFormat="1" x14ac:dyDescent="0.25">
      <c r="D461" s="276"/>
      <c r="K461" s="277"/>
      <c r="T461" s="249"/>
      <c r="U461" s="249"/>
      <c r="V461" s="249"/>
      <c r="W461" s="249"/>
      <c r="X461" s="249"/>
      <c r="Y461" s="249"/>
      <c r="AC461" s="252"/>
      <c r="AD461" s="253"/>
      <c r="AE461" s="252"/>
      <c r="AF461" s="252"/>
      <c r="AG461" s="252"/>
    </row>
    <row r="462" spans="4:33" s="250" customFormat="1" x14ac:dyDescent="0.25">
      <c r="D462" s="276"/>
      <c r="K462" s="277"/>
      <c r="T462" s="249"/>
      <c r="U462" s="249"/>
      <c r="V462" s="249"/>
      <c r="W462" s="249"/>
      <c r="X462" s="249"/>
      <c r="Y462" s="249"/>
      <c r="AC462" s="252"/>
      <c r="AD462" s="253"/>
      <c r="AE462" s="252"/>
      <c r="AF462" s="252"/>
      <c r="AG462" s="252"/>
    </row>
    <row r="463" spans="4:33" s="250" customFormat="1" x14ac:dyDescent="0.25">
      <c r="D463" s="276"/>
      <c r="K463" s="277"/>
      <c r="T463" s="249"/>
      <c r="U463" s="249"/>
      <c r="V463" s="249"/>
      <c r="W463" s="249"/>
      <c r="X463" s="249"/>
      <c r="Y463" s="249"/>
      <c r="AC463" s="252"/>
      <c r="AD463" s="253"/>
      <c r="AE463" s="252"/>
      <c r="AF463" s="252"/>
      <c r="AG463" s="252"/>
    </row>
    <row r="464" spans="4:33" s="250" customFormat="1" x14ac:dyDescent="0.25">
      <c r="D464" s="276"/>
      <c r="K464" s="277"/>
      <c r="T464" s="249"/>
      <c r="U464" s="249"/>
      <c r="V464" s="249"/>
      <c r="W464" s="249"/>
      <c r="X464" s="249"/>
      <c r="Y464" s="249"/>
      <c r="AC464" s="252"/>
      <c r="AD464" s="253"/>
      <c r="AE464" s="252"/>
      <c r="AF464" s="252"/>
      <c r="AG464" s="252"/>
    </row>
    <row r="465" spans="4:33" s="250" customFormat="1" x14ac:dyDescent="0.25">
      <c r="D465" s="276"/>
      <c r="K465" s="277"/>
      <c r="T465" s="249"/>
      <c r="U465" s="249"/>
      <c r="V465" s="249"/>
      <c r="W465" s="249"/>
      <c r="X465" s="249"/>
      <c r="Y465" s="249"/>
      <c r="AC465" s="252"/>
      <c r="AD465" s="253"/>
      <c r="AE465" s="252"/>
      <c r="AF465" s="252"/>
      <c r="AG465" s="252"/>
    </row>
    <row r="466" spans="4:33" s="250" customFormat="1" x14ac:dyDescent="0.25">
      <c r="D466" s="276"/>
      <c r="K466" s="277"/>
      <c r="T466" s="249"/>
      <c r="U466" s="249"/>
      <c r="V466" s="249"/>
      <c r="W466" s="249"/>
      <c r="X466" s="249"/>
      <c r="Y466" s="249"/>
      <c r="AC466" s="252"/>
      <c r="AD466" s="253"/>
      <c r="AE466" s="252"/>
      <c r="AF466" s="252"/>
      <c r="AG466" s="252"/>
    </row>
    <row r="467" spans="4:33" s="250" customFormat="1" x14ac:dyDescent="0.25">
      <c r="D467" s="276"/>
      <c r="K467" s="277"/>
      <c r="T467" s="249"/>
      <c r="U467" s="249"/>
      <c r="V467" s="249"/>
      <c r="W467" s="249"/>
      <c r="X467" s="249"/>
      <c r="Y467" s="249"/>
      <c r="AC467" s="252"/>
      <c r="AD467" s="253"/>
      <c r="AE467" s="252"/>
      <c r="AF467" s="252"/>
      <c r="AG467" s="252"/>
    </row>
    <row r="468" spans="4:33" s="250" customFormat="1" x14ac:dyDescent="0.25">
      <c r="D468" s="276"/>
      <c r="K468" s="277"/>
      <c r="T468" s="249"/>
      <c r="U468" s="249"/>
      <c r="V468" s="249"/>
      <c r="W468" s="249"/>
      <c r="X468" s="249"/>
      <c r="Y468" s="249"/>
      <c r="AC468" s="252"/>
      <c r="AD468" s="253"/>
      <c r="AE468" s="252"/>
      <c r="AF468" s="252"/>
      <c r="AG468" s="252"/>
    </row>
    <row r="469" spans="4:33" s="250" customFormat="1" x14ac:dyDescent="0.25">
      <c r="D469" s="276"/>
      <c r="K469" s="277"/>
      <c r="T469" s="249"/>
      <c r="U469" s="249"/>
      <c r="V469" s="249"/>
      <c r="W469" s="249"/>
      <c r="X469" s="249"/>
      <c r="Y469" s="249"/>
      <c r="AC469" s="252"/>
      <c r="AD469" s="253"/>
      <c r="AE469" s="252"/>
      <c r="AF469" s="252"/>
      <c r="AG469" s="252"/>
    </row>
    <row r="470" spans="4:33" s="250" customFormat="1" x14ac:dyDescent="0.25">
      <c r="D470" s="276"/>
      <c r="K470" s="277"/>
      <c r="T470" s="249"/>
      <c r="U470" s="249"/>
      <c r="V470" s="249"/>
      <c r="W470" s="249"/>
      <c r="X470" s="249"/>
      <c r="Y470" s="249"/>
      <c r="AC470" s="252"/>
      <c r="AD470" s="253"/>
      <c r="AE470" s="252"/>
      <c r="AF470" s="252"/>
      <c r="AG470" s="252"/>
    </row>
    <row r="471" spans="4:33" s="250" customFormat="1" x14ac:dyDescent="0.25">
      <c r="D471" s="276"/>
      <c r="K471" s="277"/>
      <c r="T471" s="249"/>
      <c r="U471" s="249"/>
      <c r="V471" s="249"/>
      <c r="W471" s="249"/>
      <c r="X471" s="249"/>
      <c r="Y471" s="249"/>
      <c r="AC471" s="252"/>
      <c r="AD471" s="253"/>
      <c r="AE471" s="252"/>
      <c r="AF471" s="252"/>
      <c r="AG471" s="252"/>
    </row>
    <row r="472" spans="4:33" s="250" customFormat="1" x14ac:dyDescent="0.25">
      <c r="D472" s="276"/>
      <c r="K472" s="277"/>
      <c r="T472" s="249"/>
      <c r="U472" s="249"/>
      <c r="V472" s="249"/>
      <c r="W472" s="249"/>
      <c r="X472" s="249"/>
      <c r="Y472" s="249"/>
      <c r="AC472" s="252"/>
      <c r="AD472" s="253"/>
      <c r="AE472" s="252"/>
      <c r="AF472" s="252"/>
      <c r="AG472" s="252"/>
    </row>
    <row r="473" spans="4:33" s="250" customFormat="1" x14ac:dyDescent="0.25">
      <c r="D473" s="276"/>
      <c r="K473" s="277"/>
      <c r="T473" s="249"/>
      <c r="U473" s="249"/>
      <c r="V473" s="249"/>
      <c r="W473" s="249"/>
      <c r="X473" s="249"/>
      <c r="Y473" s="249"/>
      <c r="AC473" s="252"/>
      <c r="AD473" s="253"/>
      <c r="AE473" s="252"/>
      <c r="AF473" s="252"/>
      <c r="AG473" s="252"/>
    </row>
    <row r="474" spans="4:33" s="250" customFormat="1" x14ac:dyDescent="0.25">
      <c r="D474" s="276"/>
      <c r="K474" s="277"/>
      <c r="T474" s="249"/>
      <c r="U474" s="249"/>
      <c r="V474" s="249"/>
      <c r="W474" s="249"/>
      <c r="X474" s="249"/>
      <c r="Y474" s="249"/>
      <c r="AC474" s="252"/>
      <c r="AD474" s="253"/>
      <c r="AE474" s="252"/>
      <c r="AF474" s="252"/>
      <c r="AG474" s="252"/>
    </row>
    <row r="475" spans="4:33" s="250" customFormat="1" x14ac:dyDescent="0.25">
      <c r="D475" s="276"/>
      <c r="K475" s="277"/>
      <c r="T475" s="249"/>
      <c r="U475" s="249"/>
      <c r="V475" s="249"/>
      <c r="W475" s="249"/>
      <c r="X475" s="249"/>
      <c r="Y475" s="249"/>
      <c r="AC475" s="252"/>
      <c r="AD475" s="253"/>
      <c r="AE475" s="252"/>
      <c r="AF475" s="252"/>
      <c r="AG475" s="252"/>
    </row>
    <row r="476" spans="4:33" s="250" customFormat="1" x14ac:dyDescent="0.25">
      <c r="D476" s="276"/>
      <c r="K476" s="277"/>
      <c r="T476" s="249"/>
      <c r="U476" s="249"/>
      <c r="V476" s="249"/>
      <c r="W476" s="249"/>
      <c r="X476" s="249"/>
      <c r="Y476" s="249"/>
      <c r="AC476" s="252"/>
      <c r="AD476" s="253"/>
      <c r="AE476" s="252"/>
      <c r="AF476" s="252"/>
      <c r="AG476" s="252"/>
    </row>
    <row r="477" spans="4:33" s="250" customFormat="1" x14ac:dyDescent="0.25">
      <c r="D477" s="276"/>
      <c r="K477" s="277"/>
      <c r="T477" s="249"/>
      <c r="U477" s="249"/>
      <c r="V477" s="249"/>
      <c r="W477" s="249"/>
      <c r="X477" s="249"/>
      <c r="Y477" s="249"/>
      <c r="AC477" s="252"/>
      <c r="AD477" s="253"/>
      <c r="AE477" s="252"/>
      <c r="AF477" s="252"/>
      <c r="AG477" s="252"/>
    </row>
    <row r="478" spans="4:33" s="250" customFormat="1" x14ac:dyDescent="0.25">
      <c r="D478" s="276"/>
      <c r="K478" s="277"/>
      <c r="T478" s="249"/>
      <c r="U478" s="249"/>
      <c r="V478" s="249"/>
      <c r="W478" s="249"/>
      <c r="X478" s="249"/>
      <c r="Y478" s="249"/>
      <c r="AC478" s="252"/>
      <c r="AD478" s="253"/>
      <c r="AE478" s="252"/>
      <c r="AF478" s="252"/>
      <c r="AG478" s="252"/>
    </row>
    <row r="479" spans="4:33" s="250" customFormat="1" x14ac:dyDescent="0.25">
      <c r="D479" s="276"/>
      <c r="K479" s="277"/>
      <c r="T479" s="249"/>
      <c r="U479" s="249"/>
      <c r="V479" s="249"/>
      <c r="W479" s="249"/>
      <c r="X479" s="249"/>
      <c r="Y479" s="249"/>
      <c r="AC479" s="252"/>
      <c r="AD479" s="253"/>
      <c r="AE479" s="252"/>
      <c r="AF479" s="252"/>
      <c r="AG479" s="252"/>
    </row>
    <row r="480" spans="4:33" s="250" customFormat="1" x14ac:dyDescent="0.25">
      <c r="D480" s="276"/>
      <c r="K480" s="277"/>
      <c r="T480" s="249"/>
      <c r="U480" s="249"/>
      <c r="V480" s="249"/>
      <c r="W480" s="249"/>
      <c r="X480" s="249"/>
      <c r="Y480" s="249"/>
      <c r="AC480" s="252"/>
      <c r="AD480" s="253"/>
      <c r="AE480" s="252"/>
      <c r="AF480" s="252"/>
      <c r="AG480" s="252"/>
    </row>
    <row r="481" spans="1:33" s="250" customFormat="1" x14ac:dyDescent="0.25">
      <c r="D481" s="276"/>
      <c r="K481" s="277"/>
      <c r="T481" s="249"/>
      <c r="U481" s="249"/>
      <c r="V481" s="249"/>
      <c r="W481" s="249"/>
      <c r="X481" s="249"/>
      <c r="Y481" s="249"/>
      <c r="AC481" s="252"/>
      <c r="AD481" s="253"/>
      <c r="AE481" s="252"/>
      <c r="AF481" s="252"/>
      <c r="AG481" s="252"/>
    </row>
    <row r="482" spans="1:33" s="250" customFormat="1" x14ac:dyDescent="0.25">
      <c r="D482" s="276"/>
      <c r="K482" s="277"/>
      <c r="T482" s="249"/>
      <c r="U482" s="249"/>
      <c r="V482" s="249"/>
      <c r="W482" s="249"/>
      <c r="X482" s="249"/>
      <c r="Y482" s="249"/>
      <c r="AC482" s="252"/>
      <c r="AD482" s="253"/>
      <c r="AE482" s="252"/>
      <c r="AF482" s="252"/>
      <c r="AG482" s="252"/>
    </row>
    <row r="483" spans="1:33" s="250" customFormat="1" x14ac:dyDescent="0.25">
      <c r="D483" s="276"/>
      <c r="K483" s="277"/>
      <c r="T483" s="249"/>
      <c r="U483" s="249"/>
      <c r="V483" s="249"/>
      <c r="W483" s="249"/>
      <c r="X483" s="249"/>
      <c r="Y483" s="249"/>
      <c r="AC483" s="252"/>
      <c r="AD483" s="253"/>
      <c r="AE483" s="252"/>
      <c r="AF483" s="252"/>
      <c r="AG483" s="252"/>
    </row>
    <row r="484" spans="1:33" s="250" customFormat="1" x14ac:dyDescent="0.25">
      <c r="D484" s="276"/>
      <c r="K484" s="277"/>
      <c r="T484" s="249"/>
      <c r="U484" s="249"/>
      <c r="V484" s="249"/>
      <c r="W484" s="249"/>
      <c r="X484" s="249"/>
      <c r="Y484" s="249"/>
      <c r="AC484" s="252"/>
      <c r="AD484" s="253"/>
      <c r="AE484" s="252"/>
      <c r="AF484" s="252"/>
      <c r="AG484" s="252"/>
    </row>
    <row r="485" spans="1:33" s="250" customFormat="1" x14ac:dyDescent="0.25">
      <c r="D485" s="276"/>
      <c r="K485" s="277"/>
      <c r="T485" s="249"/>
      <c r="U485" s="249"/>
      <c r="V485" s="249"/>
      <c r="W485" s="249"/>
      <c r="X485" s="249"/>
      <c r="Y485" s="249"/>
      <c r="AC485" s="252"/>
      <c r="AD485" s="253"/>
      <c r="AE485" s="252"/>
      <c r="AF485" s="252"/>
      <c r="AG485" s="252"/>
    </row>
    <row r="486" spans="1:33" s="250" customFormat="1" x14ac:dyDescent="0.25">
      <c r="D486" s="276"/>
      <c r="K486" s="277"/>
      <c r="T486" s="249"/>
      <c r="U486" s="249"/>
      <c r="V486" s="249"/>
      <c r="W486" s="249"/>
      <c r="X486" s="249"/>
      <c r="Y486" s="249"/>
      <c r="AC486" s="252"/>
      <c r="AD486" s="253"/>
      <c r="AE486" s="252"/>
      <c r="AF486" s="252"/>
      <c r="AG486" s="252"/>
    </row>
    <row r="487" spans="1:33" s="250" customFormat="1" x14ac:dyDescent="0.25">
      <c r="D487" s="276"/>
      <c r="K487" s="277"/>
      <c r="T487" s="249"/>
      <c r="U487" s="249"/>
      <c r="V487" s="249"/>
      <c r="W487" s="249"/>
      <c r="X487" s="249"/>
      <c r="Y487" s="249"/>
      <c r="AC487" s="252"/>
      <c r="AD487" s="253"/>
      <c r="AE487" s="252"/>
      <c r="AF487" s="252"/>
      <c r="AG487" s="252"/>
    </row>
    <row r="488" spans="1:33" s="250" customFormat="1" x14ac:dyDescent="0.25">
      <c r="D488" s="276"/>
      <c r="K488" s="277"/>
      <c r="T488" s="249"/>
      <c r="U488" s="249"/>
      <c r="V488" s="249"/>
      <c r="W488" s="249"/>
      <c r="X488" s="249"/>
      <c r="Y488" s="249"/>
      <c r="AC488" s="252"/>
      <c r="AD488" s="253"/>
      <c r="AE488" s="252"/>
      <c r="AF488" s="252"/>
      <c r="AG488" s="252"/>
    </row>
    <row r="489" spans="1:33" s="250" customFormat="1" x14ac:dyDescent="0.25">
      <c r="D489" s="276"/>
      <c r="K489" s="277"/>
      <c r="T489" s="249"/>
      <c r="U489" s="249"/>
      <c r="V489" s="249"/>
      <c r="W489" s="249"/>
      <c r="X489" s="249"/>
      <c r="Y489" s="249"/>
      <c r="AC489" s="252"/>
      <c r="AD489" s="253"/>
      <c r="AE489" s="252"/>
      <c r="AF489" s="252"/>
      <c r="AG489" s="252"/>
    </row>
    <row r="490" spans="1:33" s="250" customFormat="1" x14ac:dyDescent="0.25">
      <c r="D490" s="276"/>
      <c r="K490" s="277"/>
      <c r="T490" s="249"/>
      <c r="U490" s="249"/>
      <c r="V490" s="249"/>
      <c r="W490" s="249"/>
      <c r="X490" s="249"/>
      <c r="Y490" s="249"/>
      <c r="AC490" s="252"/>
      <c r="AD490" s="253"/>
      <c r="AE490" s="252"/>
      <c r="AF490" s="252"/>
      <c r="AG490" s="252"/>
    </row>
    <row r="491" spans="1:33" x14ac:dyDescent="0.25">
      <c r="A491" s="250"/>
      <c r="B491" s="249"/>
      <c r="C491" s="249"/>
      <c r="D491" s="278"/>
      <c r="E491" s="249"/>
      <c r="F491" s="249"/>
      <c r="G491" s="249"/>
      <c r="H491" s="249"/>
      <c r="I491" s="249"/>
      <c r="J491" s="249"/>
      <c r="K491" s="279"/>
      <c r="L491" s="249"/>
      <c r="M491" s="249"/>
      <c r="N491" s="249"/>
      <c r="O491" s="249"/>
      <c r="P491" s="249"/>
      <c r="Q491" s="249"/>
      <c r="R491" s="249"/>
      <c r="Z491" s="250"/>
      <c r="AA491" s="250"/>
      <c r="AB491" s="250"/>
    </row>
    <row r="492" spans="1:33" x14ac:dyDescent="0.25">
      <c r="B492" s="249"/>
      <c r="C492" s="249"/>
      <c r="D492" s="278"/>
      <c r="E492" s="249"/>
      <c r="F492" s="249"/>
      <c r="G492" s="249"/>
      <c r="H492" s="249"/>
      <c r="I492" s="249"/>
      <c r="J492" s="249"/>
      <c r="K492" s="279"/>
      <c r="L492" s="249"/>
      <c r="M492" s="249"/>
      <c r="N492" s="249"/>
      <c r="O492" s="249"/>
      <c r="P492" s="249"/>
      <c r="Q492" s="249"/>
      <c r="R492" s="249"/>
      <c r="Z492" s="249"/>
      <c r="AA492" s="249"/>
      <c r="AB492" s="249"/>
    </row>
    <row r="493" spans="1:33" x14ac:dyDescent="0.25">
      <c r="Z493" s="249"/>
      <c r="AA493" s="249"/>
      <c r="AB493" s="249"/>
    </row>
  </sheetData>
  <sheetProtection formatCells="0" formatColumns="0" formatRows="0"/>
  <mergeCells count="58">
    <mergeCell ref="A1:E3"/>
    <mergeCell ref="F1:L1"/>
    <mergeCell ref="N1:O1"/>
    <mergeCell ref="F2:L2"/>
    <mergeCell ref="N2:O2"/>
    <mergeCell ref="F3:L3"/>
    <mergeCell ref="M3:O3"/>
    <mergeCell ref="B40:P40"/>
    <mergeCell ref="V27:V28"/>
    <mergeCell ref="AL27:AL28"/>
    <mergeCell ref="H29:I29"/>
    <mergeCell ref="AB27:AB28"/>
    <mergeCell ref="X27:X28"/>
    <mergeCell ref="Y27:Y28"/>
    <mergeCell ref="O27:O28"/>
    <mergeCell ref="Q27:T28"/>
    <mergeCell ref="H36:I36"/>
    <mergeCell ref="H32:I32"/>
    <mergeCell ref="H30:I30"/>
    <mergeCell ref="Q31:T31"/>
    <mergeCell ref="AD27:AD28"/>
    <mergeCell ref="Q29:T29"/>
    <mergeCell ref="H34:I34"/>
    <mergeCell ref="H5:R5"/>
    <mergeCell ref="H14:I15"/>
    <mergeCell ref="K14:K15"/>
    <mergeCell ref="K27:K28"/>
    <mergeCell ref="H27:I28"/>
    <mergeCell ref="M27:M28"/>
    <mergeCell ref="H17:I18"/>
    <mergeCell ref="H20:I21"/>
    <mergeCell ref="H23:I24"/>
    <mergeCell ref="H26:AJ26"/>
    <mergeCell ref="K20:AJ20"/>
    <mergeCell ref="K21:AJ21"/>
    <mergeCell ref="K22:AJ22"/>
    <mergeCell ref="H38:I38"/>
    <mergeCell ref="Q38:T38"/>
    <mergeCell ref="Q37:T37"/>
    <mergeCell ref="AM27:AM28"/>
    <mergeCell ref="AN27:AN28"/>
    <mergeCell ref="Q30:T30"/>
    <mergeCell ref="H31:I31"/>
    <mergeCell ref="H37:I37"/>
    <mergeCell ref="Q33:T33"/>
    <mergeCell ref="Q32:T32"/>
    <mergeCell ref="Q34:T34"/>
    <mergeCell ref="H33:I33"/>
    <mergeCell ref="Q35:T35"/>
    <mergeCell ref="H35:I35"/>
    <mergeCell ref="Q36:T36"/>
    <mergeCell ref="F17:F24"/>
    <mergeCell ref="F27:F28"/>
    <mergeCell ref="K17:AJ17"/>
    <mergeCell ref="K18:AJ18"/>
    <mergeCell ref="K19:AJ19"/>
    <mergeCell ref="AF27:AJ27"/>
    <mergeCell ref="K23:AJ24"/>
  </mergeCells>
  <conditionalFormatting sqref="I11">
    <cfRule type="expression" dxfId="702" priority="10">
      <formula>+IF($K$9="Sede Direccion General",1,0)</formula>
    </cfRule>
    <cfRule type="expression" dxfId="701" priority="11">
      <formula>+IF($K$9="",1,0)</formula>
    </cfRule>
  </conditionalFormatting>
  <conditionalFormatting sqref="K11">
    <cfRule type="expression" dxfId="700" priority="1">
      <formula>OR(AND(K9="NACIONAL",K11&lt;&gt;"NO APLICA"),AND(K9="REGIONAL",K11="NO APLICA"))</formula>
    </cfRule>
    <cfRule type="expression" dxfId="699" priority="3">
      <formula>COUNTIF(INDIRECT($K$10),$K$11)&lt;1=TRUE</formula>
    </cfRule>
  </conditionalFormatting>
  <conditionalFormatting sqref="K10">
    <cfRule type="expression" dxfId="698" priority="2">
      <formula>OR(AND(K9="NACIONAL",K10&lt;&gt;"NO APLICA"),AND(K9="REGIONAL",K10="NO APLICA"))</formula>
    </cfRule>
  </conditionalFormatting>
  <dataValidations count="3">
    <dataValidation type="list" allowBlank="1" showInputMessage="1" showErrorMessage="1" sqref="K8 H29:I38">
      <formula1>PROCESO</formula1>
    </dataValidation>
    <dataValidation type="list" allowBlank="1" showInputMessage="1" showErrorMessage="1" sqref="G29:G38">
      <formula1>EJE</formula1>
    </dataValidation>
    <dataValidation type="list" allowBlank="1" showInputMessage="1" showErrorMessage="1" sqref="V29:V39">
      <formula1>$A$68:$A$74</formula1>
    </dataValidation>
  </dataValidations>
  <pageMargins left="0.70866141732283472" right="0.70866141732283472" top="0.74803149606299213" bottom="0.74803149606299213" header="0.31496062992125984" footer="0.31496062992125984"/>
  <pageSetup orientation="portrait" horizontalDpi="300" verticalDpi="300" r:id="rId1"/>
  <drawing r:id="rId2"/>
  <legacyDrawing r:id="rId3"/>
  <controls>
    <mc:AlternateContent xmlns:mc="http://schemas.openxmlformats.org/markup-compatibility/2006">
      <mc:Choice Requires="x14">
        <control shapeId="1060" r:id="rId4" name="CmdVCorrupcion">
          <controlPr defaultSize="0" autoLine="0" r:id="rId5">
            <anchor moveWithCells="1">
              <from>
                <xdr:col>23</xdr:col>
                <xdr:colOff>0</xdr:colOff>
                <xdr:row>29</xdr:row>
                <xdr:rowOff>0</xdr:rowOff>
              </from>
              <to>
                <xdr:col>23</xdr:col>
                <xdr:colOff>361950</xdr:colOff>
                <xdr:row>29</xdr:row>
                <xdr:rowOff>285750</xdr:rowOff>
              </to>
            </anchor>
          </controlPr>
        </control>
      </mc:Choice>
      <mc:Fallback>
        <control shapeId="1060" r:id="rId4" name="CmdVCorrupcion"/>
      </mc:Fallback>
    </mc:AlternateContent>
    <mc:AlternateContent xmlns:mc="http://schemas.openxmlformats.org/markup-compatibility/2006">
      <mc:Choice Requires="x14">
        <control shapeId="1049" r:id="rId6" name="CmdCInterno">
          <controlPr defaultSize="0" print="0" autoLine="0" r:id="rId7">
            <anchor>
              <from>
                <xdr:col>10</xdr:col>
                <xdr:colOff>0</xdr:colOff>
                <xdr:row>19</xdr:row>
                <xdr:rowOff>0</xdr:rowOff>
              </from>
              <to>
                <xdr:col>10</xdr:col>
                <xdr:colOff>304800</xdr:colOff>
                <xdr:row>19</xdr:row>
                <xdr:rowOff>238125</xdr:rowOff>
              </to>
            </anchor>
          </controlPr>
        </control>
      </mc:Choice>
      <mc:Fallback>
        <control shapeId="1049" r:id="rId6" name="CmdCInterno"/>
      </mc:Fallback>
    </mc:AlternateContent>
    <mc:AlternateContent xmlns:mc="http://schemas.openxmlformats.org/markup-compatibility/2006">
      <mc:Choice Requires="x14">
        <control shapeId="1052" r:id="rId8" name="CmdCExterno">
          <controlPr defaultSize="0" print="0" autoLine="0" r:id="rId9">
            <anchor>
              <from>
                <xdr:col>10</xdr:col>
                <xdr:colOff>0</xdr:colOff>
                <xdr:row>16</xdr:row>
                <xdr:rowOff>0</xdr:rowOff>
              </from>
              <to>
                <xdr:col>10</xdr:col>
                <xdr:colOff>247650</xdr:colOff>
                <xdr:row>16</xdr:row>
                <xdr:rowOff>219075</xdr:rowOff>
              </to>
            </anchor>
          </controlPr>
        </control>
      </mc:Choice>
      <mc:Fallback>
        <control shapeId="1052" r:id="rId8" name="CmdCExterno"/>
      </mc:Fallback>
    </mc:AlternateContent>
    <mc:AlternateContent xmlns:mc="http://schemas.openxmlformats.org/markup-compatibility/2006">
      <mc:Choice Requires="x14">
        <control shapeId="1068" r:id="rId10" name="CmdCProceso">
          <controlPr defaultSize="0" print="0" autoLine="0" r:id="rId11">
            <anchor>
              <from>
                <xdr:col>10</xdr:col>
                <xdr:colOff>0</xdr:colOff>
                <xdr:row>22</xdr:row>
                <xdr:rowOff>0</xdr:rowOff>
              </from>
              <to>
                <xdr:col>10</xdr:col>
                <xdr:colOff>228600</xdr:colOff>
                <xdr:row>22</xdr:row>
                <xdr:rowOff>219075</xdr:rowOff>
              </to>
            </anchor>
          </controlPr>
        </control>
      </mc:Choice>
      <mc:Fallback>
        <control shapeId="1068" r:id="rId10" name="CmdCProceso"/>
      </mc:Fallback>
    </mc:AlternateContent>
  </controls>
  <extLst>
    <ext xmlns:x14="http://schemas.microsoft.com/office/spreadsheetml/2009/9/main" uri="{CCE6A557-97BC-4b89-ADB6-D9C93CAAB3DF}">
      <x14:dataValidations xmlns:xm="http://schemas.microsoft.com/office/excel/2006/main" count="7">
        <x14:dataValidation type="list" allowBlank="1" showInputMessage="1" showErrorMessage="1">
          <x14:formula1>
            <xm:f>IF(K9="Regional",REGIONAL,DATOS!$F$35)</xm:f>
          </x14:formula1>
          <xm:sqref>K10</xm:sqref>
        </x14:dataValidation>
        <x14:dataValidation type="list" allowBlank="1" showInputMessage="1" showErrorMessage="1">
          <x14:formula1>
            <xm:f>DATOS!$E$1:$F$1</xm:f>
          </x14:formula1>
          <xm:sqref>K9</xm:sqref>
        </x14:dataValidation>
        <x14:dataValidation type="list" allowBlank="1" showInputMessage="1" showErrorMessage="1">
          <x14:formula1>
            <xm:f>IF($K$9="NACIONAL",DATOS!$F$35,INDIRECT($K$10))</xm:f>
          </x14:formula1>
          <xm:sqref>K11</xm:sqref>
        </x14:dataValidation>
        <x14:dataValidation type="list" allowBlank="1" showDropDown="1" showInputMessage="1" showErrorMessage="1" error="Para agregar una observación, utilice la celda inferior.">
          <x14:formula1>
            <xm:f>DATOS!$A$54:$A$59</xm:f>
          </x14:formula1>
          <xm:sqref>K17</xm:sqref>
        </x14:dataValidation>
        <x14:dataValidation type="list" allowBlank="1" showDropDown="1" showInputMessage="1" showErrorMessage="1" error="Para agregar una observación, utilice la celda inferior.">
          <x14:formula1>
            <xm:f>DATOS!$A$62:$A$67</xm:f>
          </x14:formula1>
          <xm:sqref>K20</xm:sqref>
        </x14:dataValidation>
        <x14:dataValidation type="list" allowBlank="1" showInputMessage="1" showErrorMessage="1">
          <x14:formula1>
            <xm:f>DATOS!$A$70:$A$76</xm:f>
          </x14:formula1>
          <xm:sqref>V41:V42</xm:sqref>
        </x14:dataValidation>
        <x14:dataValidation type="list" allowBlank="1" showInputMessage="1" showErrorMessage="1">
          <x14:formula1>
            <xm:f>'C:\Users\JoseH.GonzalezR\Desktop\[12 Servicios Administrativos.xlsm]DATOS'!#REF!</xm:f>
          </x14:formula1>
          <xm:sqref>V40</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tabColor theme="9" tint="-0.249977111117893"/>
  </sheetPr>
  <dimension ref="B1:E145"/>
  <sheetViews>
    <sheetView showGridLines="0" workbookViewId="0">
      <selection activeCell="E4" sqref="E4"/>
    </sheetView>
  </sheetViews>
  <sheetFormatPr baseColWidth="10" defaultRowHeight="15" x14ac:dyDescent="0.25"/>
  <cols>
    <col min="2" max="2" width="59.7109375" customWidth="1"/>
    <col min="3" max="3" width="29.28515625" customWidth="1"/>
  </cols>
  <sheetData>
    <row r="1" spans="2:5" ht="15.75" thickBot="1" x14ac:dyDescent="0.3"/>
    <row r="2" spans="2:5" ht="15.75" thickBot="1" x14ac:dyDescent="0.3">
      <c r="B2" s="183" t="s">
        <v>760</v>
      </c>
      <c r="C2" s="184" t="s">
        <v>310</v>
      </c>
    </row>
    <row r="3" spans="2:5" ht="16.5" thickTop="1" thickBot="1" x14ac:dyDescent="0.3">
      <c r="B3" s="185" t="s">
        <v>613</v>
      </c>
      <c r="C3" s="565" t="s">
        <v>614</v>
      </c>
    </row>
    <row r="4" spans="2:5" ht="15.75" thickBot="1" x14ac:dyDescent="0.3">
      <c r="B4" s="185" t="s">
        <v>615</v>
      </c>
      <c r="C4" s="566"/>
    </row>
    <row r="5" spans="2:5" ht="15.75" thickBot="1" x14ac:dyDescent="0.3">
      <c r="B5" s="185" t="s">
        <v>616</v>
      </c>
      <c r="C5" s="566"/>
    </row>
    <row r="6" spans="2:5" ht="15.75" thickBot="1" x14ac:dyDescent="0.3">
      <c r="B6" s="185" t="s">
        <v>617</v>
      </c>
      <c r="C6" s="566"/>
    </row>
    <row r="7" spans="2:5" ht="15.75" thickBot="1" x14ac:dyDescent="0.3">
      <c r="B7" s="185" t="s">
        <v>618</v>
      </c>
      <c r="C7" s="566"/>
    </row>
    <row r="8" spans="2:5" ht="15.75" thickBot="1" x14ac:dyDescent="0.3">
      <c r="B8" s="185" t="s">
        <v>619</v>
      </c>
      <c r="C8" s="566"/>
    </row>
    <row r="9" spans="2:5" ht="15.75" thickBot="1" x14ac:dyDescent="0.3">
      <c r="B9" s="185" t="s">
        <v>620</v>
      </c>
      <c r="C9" s="566"/>
    </row>
    <row r="10" spans="2:5" ht="15.75" thickBot="1" x14ac:dyDescent="0.3">
      <c r="B10" s="185" t="s">
        <v>621</v>
      </c>
      <c r="C10" s="566"/>
    </row>
    <row r="11" spans="2:5" ht="15.75" thickBot="1" x14ac:dyDescent="0.3">
      <c r="B11" s="185" t="s">
        <v>622</v>
      </c>
      <c r="C11" s="566"/>
    </row>
    <row r="12" spans="2:5" ht="15.75" thickBot="1" x14ac:dyDescent="0.3">
      <c r="B12" s="185" t="s">
        <v>623</v>
      </c>
      <c r="C12" s="566"/>
    </row>
    <row r="13" spans="2:5" ht="15.75" thickBot="1" x14ac:dyDescent="0.3">
      <c r="B13" s="185" t="s">
        <v>624</v>
      </c>
      <c r="C13" s="566"/>
    </row>
    <row r="14" spans="2:5" ht="15.75" thickBot="1" x14ac:dyDescent="0.3">
      <c r="B14" s="185" t="s">
        <v>625</v>
      </c>
      <c r="C14" s="566"/>
    </row>
    <row r="15" spans="2:5" ht="15.75" thickBot="1" x14ac:dyDescent="0.3">
      <c r="B15" s="185" t="s">
        <v>626</v>
      </c>
      <c r="C15" s="566"/>
    </row>
    <row r="16" spans="2:5" ht="15.75" thickBot="1" x14ac:dyDescent="0.3">
      <c r="B16" s="185" t="s">
        <v>627</v>
      </c>
      <c r="C16" s="566"/>
    </row>
    <row r="17" spans="2:3" ht="15.75" thickBot="1" x14ac:dyDescent="0.3">
      <c r="B17" s="185" t="s">
        <v>628</v>
      </c>
      <c r="C17" s="566"/>
    </row>
    <row r="18" spans="2:3" ht="15.75" thickBot="1" x14ac:dyDescent="0.3">
      <c r="B18" s="185" t="s">
        <v>629</v>
      </c>
      <c r="C18" s="566"/>
    </row>
    <row r="19" spans="2:3" ht="15.75" thickBot="1" x14ac:dyDescent="0.3">
      <c r="B19" s="185" t="s">
        <v>630</v>
      </c>
      <c r="C19" s="566"/>
    </row>
    <row r="20" spans="2:3" ht="15.75" thickBot="1" x14ac:dyDescent="0.3">
      <c r="B20" s="185" t="s">
        <v>631</v>
      </c>
      <c r="C20" s="566"/>
    </row>
    <row r="21" spans="2:3" ht="15.75" thickBot="1" x14ac:dyDescent="0.3">
      <c r="B21" s="185" t="s">
        <v>632</v>
      </c>
      <c r="C21" s="566"/>
    </row>
    <row r="22" spans="2:3" ht="15.75" thickBot="1" x14ac:dyDescent="0.3">
      <c r="B22" s="185" t="s">
        <v>633</v>
      </c>
      <c r="C22" s="566"/>
    </row>
    <row r="23" spans="2:3" ht="15.75" thickBot="1" x14ac:dyDescent="0.3">
      <c r="B23" s="185" t="s">
        <v>634</v>
      </c>
      <c r="C23" s="566"/>
    </row>
    <row r="24" spans="2:3" ht="15.75" thickBot="1" x14ac:dyDescent="0.3">
      <c r="B24" s="185" t="s">
        <v>635</v>
      </c>
      <c r="C24" s="566"/>
    </row>
    <row r="25" spans="2:3" ht="15.75" thickBot="1" x14ac:dyDescent="0.3">
      <c r="B25" s="185" t="s">
        <v>636</v>
      </c>
      <c r="C25" s="566"/>
    </row>
    <row r="26" spans="2:3" ht="15.75" thickBot="1" x14ac:dyDescent="0.3">
      <c r="B26" s="185" t="s">
        <v>637</v>
      </c>
      <c r="C26" s="566"/>
    </row>
    <row r="27" spans="2:3" ht="15.75" thickBot="1" x14ac:dyDescent="0.3">
      <c r="B27" s="185" t="s">
        <v>638</v>
      </c>
      <c r="C27" s="566"/>
    </row>
    <row r="28" spans="2:3" ht="15.75" thickBot="1" x14ac:dyDescent="0.3">
      <c r="B28" s="185" t="s">
        <v>639</v>
      </c>
      <c r="C28" s="566"/>
    </row>
    <row r="29" spans="2:3" ht="26.25" thickBot="1" x14ac:dyDescent="0.3">
      <c r="B29" s="185" t="s">
        <v>640</v>
      </c>
      <c r="C29" s="566"/>
    </row>
    <row r="30" spans="2:3" ht="26.25" thickBot="1" x14ac:dyDescent="0.3">
      <c r="B30" s="185" t="s">
        <v>641</v>
      </c>
      <c r="C30" s="566"/>
    </row>
    <row r="31" spans="2:3" ht="15.75" thickBot="1" x14ac:dyDescent="0.3">
      <c r="B31" s="185" t="s">
        <v>642</v>
      </c>
      <c r="C31" s="566"/>
    </row>
    <row r="32" spans="2:3" ht="15.75" thickBot="1" x14ac:dyDescent="0.3">
      <c r="B32" s="185" t="s">
        <v>643</v>
      </c>
      <c r="C32" s="566"/>
    </row>
    <row r="33" spans="2:3" ht="15.75" thickBot="1" x14ac:dyDescent="0.3">
      <c r="B33" s="185" t="s">
        <v>644</v>
      </c>
      <c r="C33" s="566"/>
    </row>
    <row r="34" spans="2:3" ht="15.75" thickBot="1" x14ac:dyDescent="0.3">
      <c r="B34" s="185" t="s">
        <v>645</v>
      </c>
      <c r="C34" s="566"/>
    </row>
    <row r="35" spans="2:3" ht="15.75" thickBot="1" x14ac:dyDescent="0.3">
      <c r="B35" s="185" t="s">
        <v>646</v>
      </c>
      <c r="C35" s="566"/>
    </row>
    <row r="36" spans="2:3" ht="26.25" thickBot="1" x14ac:dyDescent="0.3">
      <c r="B36" s="185" t="s">
        <v>647</v>
      </c>
      <c r="C36" s="566"/>
    </row>
    <row r="37" spans="2:3" ht="15.75" thickBot="1" x14ac:dyDescent="0.3">
      <c r="B37" s="185" t="s">
        <v>648</v>
      </c>
      <c r="C37" s="566"/>
    </row>
    <row r="38" spans="2:3" ht="15.75" thickBot="1" x14ac:dyDescent="0.3">
      <c r="B38" s="185" t="s">
        <v>649</v>
      </c>
      <c r="C38" s="567"/>
    </row>
    <row r="39" spans="2:3" ht="26.25" thickBot="1" x14ac:dyDescent="0.3">
      <c r="B39" s="185" t="s">
        <v>650</v>
      </c>
      <c r="C39" s="568" t="s">
        <v>832</v>
      </c>
    </row>
    <row r="40" spans="2:3" ht="15.75" thickBot="1" x14ac:dyDescent="0.3">
      <c r="B40" s="185" t="s">
        <v>651</v>
      </c>
      <c r="C40" s="566"/>
    </row>
    <row r="41" spans="2:3" ht="15.75" thickBot="1" x14ac:dyDescent="0.3">
      <c r="B41" s="185" t="s">
        <v>652</v>
      </c>
      <c r="C41" s="566"/>
    </row>
    <row r="42" spans="2:3" ht="26.25" thickBot="1" x14ac:dyDescent="0.3">
      <c r="B42" s="185" t="s">
        <v>653</v>
      </c>
      <c r="C42" s="566"/>
    </row>
    <row r="43" spans="2:3" ht="26.25" thickBot="1" x14ac:dyDescent="0.3">
      <c r="B43" s="185" t="s">
        <v>654</v>
      </c>
      <c r="C43" s="566"/>
    </row>
    <row r="44" spans="2:3" ht="15.75" thickBot="1" x14ac:dyDescent="0.3">
      <c r="B44" s="185" t="s">
        <v>655</v>
      </c>
      <c r="C44" s="566"/>
    </row>
    <row r="45" spans="2:3" ht="26.25" thickBot="1" x14ac:dyDescent="0.3">
      <c r="B45" s="185" t="s">
        <v>656</v>
      </c>
      <c r="C45" s="566"/>
    </row>
    <row r="46" spans="2:3" ht="20.25" customHeight="1" thickBot="1" x14ac:dyDescent="0.3">
      <c r="B46" s="185" t="s">
        <v>657</v>
      </c>
      <c r="C46" s="566"/>
    </row>
    <row r="47" spans="2:3" ht="26.25" thickBot="1" x14ac:dyDescent="0.3">
      <c r="B47" s="185" t="s">
        <v>658</v>
      </c>
      <c r="C47" s="566"/>
    </row>
    <row r="48" spans="2:3" ht="26.25" thickBot="1" x14ac:dyDescent="0.3">
      <c r="B48" s="185" t="s">
        <v>659</v>
      </c>
      <c r="C48" s="566"/>
    </row>
    <row r="49" spans="2:3" ht="15.75" thickBot="1" x14ac:dyDescent="0.3">
      <c r="B49" s="185" t="s">
        <v>660</v>
      </c>
      <c r="C49" s="566"/>
    </row>
    <row r="50" spans="2:3" ht="15.75" thickBot="1" x14ac:dyDescent="0.3">
      <c r="B50" s="185" t="s">
        <v>661</v>
      </c>
      <c r="C50" s="566"/>
    </row>
    <row r="51" spans="2:3" ht="15.75" thickBot="1" x14ac:dyDescent="0.3">
      <c r="B51" s="185" t="s">
        <v>662</v>
      </c>
      <c r="C51" s="566"/>
    </row>
    <row r="52" spans="2:3" ht="15.75" thickBot="1" x14ac:dyDescent="0.3">
      <c r="B52" s="185" t="s">
        <v>663</v>
      </c>
      <c r="C52" s="566"/>
    </row>
    <row r="53" spans="2:3" ht="15.75" thickBot="1" x14ac:dyDescent="0.3">
      <c r="B53" s="185" t="s">
        <v>664</v>
      </c>
      <c r="C53" s="566"/>
    </row>
    <row r="54" spans="2:3" ht="15.75" thickBot="1" x14ac:dyDescent="0.3">
      <c r="B54" s="185" t="s">
        <v>665</v>
      </c>
      <c r="C54" s="566"/>
    </row>
    <row r="55" spans="2:3" ht="15.75" thickBot="1" x14ac:dyDescent="0.3">
      <c r="B55" s="185" t="s">
        <v>964</v>
      </c>
      <c r="C55" s="566"/>
    </row>
    <row r="56" spans="2:3" ht="15.75" thickBot="1" x14ac:dyDescent="0.3">
      <c r="B56" s="185" t="s">
        <v>666</v>
      </c>
      <c r="C56" s="566"/>
    </row>
    <row r="57" spans="2:3" ht="15.75" thickBot="1" x14ac:dyDescent="0.3">
      <c r="B57" s="185" t="s">
        <v>667</v>
      </c>
      <c r="C57" s="566"/>
    </row>
    <row r="58" spans="2:3" ht="26.25" thickBot="1" x14ac:dyDescent="0.3">
      <c r="B58" s="185" t="s">
        <v>668</v>
      </c>
      <c r="C58" s="566"/>
    </row>
    <row r="59" spans="2:3" ht="15.75" thickBot="1" x14ac:dyDescent="0.3">
      <c r="B59" s="185" t="s">
        <v>669</v>
      </c>
      <c r="C59" s="566"/>
    </row>
    <row r="60" spans="2:3" ht="15.75" thickBot="1" x14ac:dyDescent="0.3">
      <c r="B60" s="185" t="s">
        <v>670</v>
      </c>
      <c r="C60" s="566"/>
    </row>
    <row r="61" spans="2:3" ht="15.75" thickBot="1" x14ac:dyDescent="0.3">
      <c r="B61" s="185" t="s">
        <v>671</v>
      </c>
      <c r="C61" s="566"/>
    </row>
    <row r="62" spans="2:3" ht="15.75" thickBot="1" x14ac:dyDescent="0.3">
      <c r="B62" s="185" t="s">
        <v>672</v>
      </c>
      <c r="C62" s="566"/>
    </row>
    <row r="63" spans="2:3" ht="26.25" thickBot="1" x14ac:dyDescent="0.3">
      <c r="B63" s="185" t="s">
        <v>673</v>
      </c>
      <c r="C63" s="566"/>
    </row>
    <row r="64" spans="2:3" ht="15.75" thickBot="1" x14ac:dyDescent="0.3">
      <c r="B64" s="185" t="s">
        <v>674</v>
      </c>
      <c r="C64" s="566"/>
    </row>
    <row r="65" spans="2:3" ht="15.75" thickBot="1" x14ac:dyDescent="0.3">
      <c r="B65" s="185" t="s">
        <v>675</v>
      </c>
      <c r="C65" s="566"/>
    </row>
    <row r="66" spans="2:3" ht="15.75" thickBot="1" x14ac:dyDescent="0.3">
      <c r="B66" s="185" t="s">
        <v>676</v>
      </c>
      <c r="C66" s="567"/>
    </row>
    <row r="67" spans="2:3" ht="15.75" thickBot="1" x14ac:dyDescent="0.3">
      <c r="B67" s="186" t="s">
        <v>684</v>
      </c>
      <c r="C67" s="572" t="s">
        <v>685</v>
      </c>
    </row>
    <row r="68" spans="2:3" ht="15.75" thickBot="1" x14ac:dyDescent="0.3">
      <c r="B68" s="185" t="s">
        <v>686</v>
      </c>
      <c r="C68" s="573"/>
    </row>
    <row r="69" spans="2:3" ht="15.75" thickBot="1" x14ac:dyDescent="0.3">
      <c r="B69" s="185" t="s">
        <v>687</v>
      </c>
      <c r="C69" s="573"/>
    </row>
    <row r="70" spans="2:3" ht="15.75" thickBot="1" x14ac:dyDescent="0.3">
      <c r="B70" s="185" t="s">
        <v>688</v>
      </c>
      <c r="C70" s="573"/>
    </row>
    <row r="71" spans="2:3" ht="15.75" thickBot="1" x14ac:dyDescent="0.3">
      <c r="B71" s="185" t="s">
        <v>689</v>
      </c>
      <c r="C71" s="573"/>
    </row>
    <row r="72" spans="2:3" ht="15.75" thickBot="1" x14ac:dyDescent="0.3">
      <c r="B72" s="185" t="s">
        <v>690</v>
      </c>
      <c r="C72" s="573"/>
    </row>
    <row r="73" spans="2:3" ht="15.75" thickBot="1" x14ac:dyDescent="0.3">
      <c r="B73" s="185" t="s">
        <v>691</v>
      </c>
      <c r="C73" s="573"/>
    </row>
    <row r="74" spans="2:3" ht="15.75" thickBot="1" x14ac:dyDescent="0.3">
      <c r="B74" s="185" t="s">
        <v>692</v>
      </c>
      <c r="C74" s="573"/>
    </row>
    <row r="75" spans="2:3" ht="15.75" thickBot="1" x14ac:dyDescent="0.3">
      <c r="B75" s="185" t="s">
        <v>693</v>
      </c>
      <c r="C75" s="573"/>
    </row>
    <row r="76" spans="2:3" ht="15.75" thickBot="1" x14ac:dyDescent="0.3">
      <c r="B76" s="185" t="s">
        <v>694</v>
      </c>
      <c r="C76" s="573"/>
    </row>
    <row r="77" spans="2:3" ht="15.75" thickBot="1" x14ac:dyDescent="0.3">
      <c r="B77" s="185" t="s">
        <v>695</v>
      </c>
      <c r="C77" s="573"/>
    </row>
    <row r="78" spans="2:3" ht="15.75" thickBot="1" x14ac:dyDescent="0.3">
      <c r="B78" s="185" t="s">
        <v>696</v>
      </c>
      <c r="C78" s="573"/>
    </row>
    <row r="79" spans="2:3" ht="15.75" thickBot="1" x14ac:dyDescent="0.3">
      <c r="B79" s="185" t="s">
        <v>697</v>
      </c>
      <c r="C79" s="573"/>
    </row>
    <row r="80" spans="2:3" ht="15.75" thickBot="1" x14ac:dyDescent="0.3">
      <c r="B80" s="185" t="s">
        <v>698</v>
      </c>
      <c r="C80" s="573"/>
    </row>
    <row r="81" spans="2:3" ht="15.75" thickBot="1" x14ac:dyDescent="0.3">
      <c r="B81" s="185" t="s">
        <v>699</v>
      </c>
      <c r="C81" s="573"/>
    </row>
    <row r="82" spans="2:3" ht="15.75" thickBot="1" x14ac:dyDescent="0.3">
      <c r="B82" s="185" t="s">
        <v>700</v>
      </c>
      <c r="C82" s="573"/>
    </row>
    <row r="83" spans="2:3" ht="15.75" thickBot="1" x14ac:dyDescent="0.3">
      <c r="B83" s="185" t="s">
        <v>701</v>
      </c>
      <c r="C83" s="573"/>
    </row>
    <row r="84" spans="2:3" ht="15.75" thickBot="1" x14ac:dyDescent="0.3">
      <c r="B84" s="185" t="s">
        <v>702</v>
      </c>
      <c r="C84" s="574"/>
    </row>
    <row r="85" spans="2:3" ht="15.75" thickBot="1" x14ac:dyDescent="0.3">
      <c r="B85" s="185" t="s">
        <v>703</v>
      </c>
      <c r="C85" s="572" t="s">
        <v>704</v>
      </c>
    </row>
    <row r="86" spans="2:3" ht="15.75" thickBot="1" x14ac:dyDescent="0.3">
      <c r="B86" s="185" t="s">
        <v>705</v>
      </c>
      <c r="C86" s="573"/>
    </row>
    <row r="87" spans="2:3" ht="15.75" thickBot="1" x14ac:dyDescent="0.3">
      <c r="B87" s="185" t="s">
        <v>706</v>
      </c>
      <c r="C87" s="573"/>
    </row>
    <row r="88" spans="2:3" ht="15.75" thickBot="1" x14ac:dyDescent="0.3">
      <c r="B88" s="185" t="s">
        <v>707</v>
      </c>
      <c r="C88" s="573"/>
    </row>
    <row r="89" spans="2:3" ht="15.75" thickBot="1" x14ac:dyDescent="0.3">
      <c r="B89" s="185" t="s">
        <v>708</v>
      </c>
      <c r="C89" s="573"/>
    </row>
    <row r="90" spans="2:3" ht="15.75" thickBot="1" x14ac:dyDescent="0.3">
      <c r="B90" s="185" t="s">
        <v>709</v>
      </c>
      <c r="C90" s="573"/>
    </row>
    <row r="91" spans="2:3" ht="15.75" thickBot="1" x14ac:dyDescent="0.3">
      <c r="B91" s="185" t="s">
        <v>710</v>
      </c>
      <c r="C91" s="574"/>
    </row>
    <row r="92" spans="2:3" ht="15.75" thickBot="1" x14ac:dyDescent="0.3">
      <c r="B92" s="185" t="s">
        <v>677</v>
      </c>
      <c r="C92" s="572" t="s">
        <v>678</v>
      </c>
    </row>
    <row r="93" spans="2:3" ht="15.75" thickBot="1" x14ac:dyDescent="0.3">
      <c r="B93" s="185" t="s">
        <v>679</v>
      </c>
      <c r="C93" s="573"/>
    </row>
    <row r="94" spans="2:3" ht="15.75" thickBot="1" x14ac:dyDescent="0.3">
      <c r="B94" s="185" t="s">
        <v>680</v>
      </c>
      <c r="C94" s="573"/>
    </row>
    <row r="95" spans="2:3" ht="15.75" thickBot="1" x14ac:dyDescent="0.3">
      <c r="B95" s="185" t="s">
        <v>681</v>
      </c>
      <c r="C95" s="573"/>
    </row>
    <row r="96" spans="2:3" ht="15.75" thickBot="1" x14ac:dyDescent="0.3">
      <c r="B96" s="185" t="s">
        <v>682</v>
      </c>
      <c r="C96" s="573"/>
    </row>
    <row r="97" spans="2:3" ht="26.25" thickBot="1" x14ac:dyDescent="0.3">
      <c r="B97" s="185" t="s">
        <v>683</v>
      </c>
      <c r="C97" s="574"/>
    </row>
    <row r="98" spans="2:3" ht="16.5" customHeight="1" thickBot="1" x14ac:dyDescent="0.3">
      <c r="B98" s="186" t="s">
        <v>711</v>
      </c>
      <c r="C98" s="572" t="s">
        <v>712</v>
      </c>
    </row>
    <row r="99" spans="2:3" ht="15.75" thickBot="1" x14ac:dyDescent="0.3">
      <c r="B99" s="186" t="s">
        <v>713</v>
      </c>
      <c r="C99" s="573"/>
    </row>
    <row r="100" spans="2:3" ht="15.75" thickBot="1" x14ac:dyDescent="0.3">
      <c r="B100" s="186" t="s">
        <v>714</v>
      </c>
      <c r="C100" s="573"/>
    </row>
    <row r="101" spans="2:3" ht="15.75" thickBot="1" x14ac:dyDescent="0.3">
      <c r="B101" s="186" t="s">
        <v>715</v>
      </c>
      <c r="C101" s="573"/>
    </row>
    <row r="102" spans="2:3" ht="15.75" thickBot="1" x14ac:dyDescent="0.3">
      <c r="B102" s="186" t="s">
        <v>716</v>
      </c>
      <c r="C102" s="573"/>
    </row>
    <row r="103" spans="2:3" ht="15.75" thickBot="1" x14ac:dyDescent="0.3">
      <c r="B103" s="186" t="s">
        <v>717</v>
      </c>
      <c r="C103" s="573"/>
    </row>
    <row r="104" spans="2:3" ht="15.75" thickBot="1" x14ac:dyDescent="0.3">
      <c r="B104" s="186" t="s">
        <v>718</v>
      </c>
      <c r="C104" s="573"/>
    </row>
    <row r="105" spans="2:3" ht="15.75" thickBot="1" x14ac:dyDescent="0.3">
      <c r="B105" s="186" t="s">
        <v>719</v>
      </c>
      <c r="C105" s="573"/>
    </row>
    <row r="106" spans="2:3" ht="15.75" thickBot="1" x14ac:dyDescent="0.3">
      <c r="B106" s="186" t="s">
        <v>720</v>
      </c>
      <c r="C106" s="574"/>
    </row>
    <row r="107" spans="2:3" ht="15.75" thickBot="1" x14ac:dyDescent="0.3">
      <c r="B107" s="186" t="s">
        <v>721</v>
      </c>
      <c r="C107" s="572" t="s">
        <v>722</v>
      </c>
    </row>
    <row r="108" spans="2:3" ht="15.75" thickBot="1" x14ac:dyDescent="0.3">
      <c r="B108" s="186" t="s">
        <v>723</v>
      </c>
      <c r="C108" s="573"/>
    </row>
    <row r="109" spans="2:3" ht="15.75" thickBot="1" x14ac:dyDescent="0.3">
      <c r="B109" s="186" t="s">
        <v>724</v>
      </c>
      <c r="C109" s="573"/>
    </row>
    <row r="110" spans="2:3" ht="15.75" thickBot="1" x14ac:dyDescent="0.3">
      <c r="B110" s="186" t="s">
        <v>725</v>
      </c>
      <c r="C110" s="573"/>
    </row>
    <row r="111" spans="2:3" ht="15.75" thickBot="1" x14ac:dyDescent="0.3">
      <c r="B111" s="186" t="s">
        <v>726</v>
      </c>
      <c r="C111" s="573"/>
    </row>
    <row r="112" spans="2:3" ht="15.75" thickBot="1" x14ac:dyDescent="0.3">
      <c r="B112" s="186" t="s">
        <v>727</v>
      </c>
      <c r="C112" s="573"/>
    </row>
    <row r="113" spans="2:3" ht="15.75" thickBot="1" x14ac:dyDescent="0.3">
      <c r="B113" s="186" t="s">
        <v>728</v>
      </c>
      <c r="C113" s="573"/>
    </row>
    <row r="114" spans="2:3" ht="15.75" thickBot="1" x14ac:dyDescent="0.3">
      <c r="B114" s="186" t="s">
        <v>727</v>
      </c>
      <c r="C114" s="574"/>
    </row>
    <row r="115" spans="2:3" ht="15.75" thickBot="1" x14ac:dyDescent="0.3">
      <c r="B115" s="186" t="s">
        <v>729</v>
      </c>
      <c r="C115" s="572" t="s">
        <v>730</v>
      </c>
    </row>
    <row r="116" spans="2:3" ht="15.75" thickBot="1" x14ac:dyDescent="0.3">
      <c r="B116" s="186" t="s">
        <v>731</v>
      </c>
      <c r="C116" s="573"/>
    </row>
    <row r="117" spans="2:3" ht="15.75" thickBot="1" x14ac:dyDescent="0.3">
      <c r="B117" s="186" t="s">
        <v>732</v>
      </c>
      <c r="C117" s="573"/>
    </row>
    <row r="118" spans="2:3" ht="15.75" thickBot="1" x14ac:dyDescent="0.3">
      <c r="B118" s="186" t="s">
        <v>733</v>
      </c>
      <c r="C118" s="573"/>
    </row>
    <row r="119" spans="2:3" ht="15.75" thickBot="1" x14ac:dyDescent="0.3">
      <c r="B119" s="186" t="s">
        <v>734</v>
      </c>
      <c r="C119" s="573"/>
    </row>
    <row r="120" spans="2:3" ht="15.75" thickBot="1" x14ac:dyDescent="0.3">
      <c r="B120" s="186" t="s">
        <v>735</v>
      </c>
      <c r="C120" s="573"/>
    </row>
    <row r="121" spans="2:3" ht="15.75" thickBot="1" x14ac:dyDescent="0.3">
      <c r="B121" s="186" t="s">
        <v>736</v>
      </c>
      <c r="C121" s="573"/>
    </row>
    <row r="122" spans="2:3" ht="15.75" thickBot="1" x14ac:dyDescent="0.3">
      <c r="B122" s="186" t="s">
        <v>737</v>
      </c>
      <c r="C122" s="573"/>
    </row>
    <row r="123" spans="2:3" ht="15.75" thickBot="1" x14ac:dyDescent="0.3">
      <c r="B123" s="186" t="s">
        <v>833</v>
      </c>
      <c r="C123" s="574"/>
    </row>
    <row r="124" spans="2:3" ht="15.75" thickBot="1" x14ac:dyDescent="0.3">
      <c r="B124" s="186" t="s">
        <v>738</v>
      </c>
      <c r="C124" s="572" t="s">
        <v>739</v>
      </c>
    </row>
    <row r="125" spans="2:3" ht="15.75" thickBot="1" x14ac:dyDescent="0.3">
      <c r="B125" s="186" t="s">
        <v>740</v>
      </c>
      <c r="C125" s="573"/>
    </row>
    <row r="126" spans="2:3" ht="15.75" thickBot="1" x14ac:dyDescent="0.3">
      <c r="B126" s="186" t="s">
        <v>741</v>
      </c>
      <c r="C126" s="573"/>
    </row>
    <row r="127" spans="2:3" ht="15.75" thickBot="1" x14ac:dyDescent="0.3">
      <c r="B127" s="186" t="s">
        <v>742</v>
      </c>
      <c r="C127" s="573"/>
    </row>
    <row r="128" spans="2:3" ht="15.75" thickBot="1" x14ac:dyDescent="0.3">
      <c r="B128" s="186" t="s">
        <v>743</v>
      </c>
      <c r="C128" s="573"/>
    </row>
    <row r="129" spans="2:3" ht="15.75" thickBot="1" x14ac:dyDescent="0.3">
      <c r="B129" s="186" t="s">
        <v>744</v>
      </c>
      <c r="C129" s="573"/>
    </row>
    <row r="130" spans="2:3" ht="15.75" thickBot="1" x14ac:dyDescent="0.3">
      <c r="B130" s="186" t="s">
        <v>745</v>
      </c>
      <c r="C130" s="573"/>
    </row>
    <row r="131" spans="2:3" ht="15.75" thickBot="1" x14ac:dyDescent="0.3">
      <c r="B131" s="186" t="s">
        <v>746</v>
      </c>
      <c r="C131" s="573"/>
    </row>
    <row r="132" spans="2:3" ht="15.75" thickBot="1" x14ac:dyDescent="0.3">
      <c r="B132" s="186" t="s">
        <v>747</v>
      </c>
      <c r="C132" s="573"/>
    </row>
    <row r="133" spans="2:3" ht="15.75" thickBot="1" x14ac:dyDescent="0.3">
      <c r="B133" s="186" t="s">
        <v>748</v>
      </c>
      <c r="C133" s="573"/>
    </row>
    <row r="134" spans="2:3" ht="15.75" thickBot="1" x14ac:dyDescent="0.3">
      <c r="B134" s="186" t="s">
        <v>749</v>
      </c>
      <c r="C134" s="573"/>
    </row>
    <row r="135" spans="2:3" ht="15.75" thickBot="1" x14ac:dyDescent="0.3">
      <c r="B135" s="186" t="s">
        <v>750</v>
      </c>
      <c r="C135" s="573"/>
    </row>
    <row r="136" spans="2:3" ht="15.75" thickBot="1" x14ac:dyDescent="0.3">
      <c r="B136" s="186" t="s">
        <v>751</v>
      </c>
      <c r="C136" s="573"/>
    </row>
    <row r="137" spans="2:3" ht="15.75" thickBot="1" x14ac:dyDescent="0.3">
      <c r="B137" s="186" t="s">
        <v>752</v>
      </c>
      <c r="C137" s="574"/>
    </row>
    <row r="138" spans="2:3" ht="15.75" thickBot="1" x14ac:dyDescent="0.3">
      <c r="B138" s="186" t="s">
        <v>753</v>
      </c>
      <c r="C138" s="569" t="s">
        <v>754</v>
      </c>
    </row>
    <row r="139" spans="2:3" ht="15.75" thickBot="1" x14ac:dyDescent="0.3">
      <c r="B139" s="186" t="s">
        <v>755</v>
      </c>
      <c r="C139" s="570"/>
    </row>
    <row r="140" spans="2:3" ht="15.75" thickBot="1" x14ac:dyDescent="0.3">
      <c r="B140" s="186" t="s">
        <v>756</v>
      </c>
      <c r="C140" s="570"/>
    </row>
    <row r="141" spans="2:3" ht="15.75" thickBot="1" x14ac:dyDescent="0.3">
      <c r="B141" s="186" t="s">
        <v>757</v>
      </c>
      <c r="C141" s="570"/>
    </row>
    <row r="142" spans="2:3" ht="15.75" thickBot="1" x14ac:dyDescent="0.3">
      <c r="B142" s="186" t="s">
        <v>758</v>
      </c>
      <c r="C142" s="570"/>
    </row>
    <row r="143" spans="2:3" ht="15.75" thickBot="1" x14ac:dyDescent="0.3">
      <c r="B143" s="186" t="s">
        <v>759</v>
      </c>
      <c r="C143" s="570"/>
    </row>
    <row r="144" spans="2:3" ht="15.75" thickBot="1" x14ac:dyDescent="0.3">
      <c r="B144" s="186" t="s">
        <v>736</v>
      </c>
      <c r="C144" s="570"/>
    </row>
    <row r="145" spans="2:3" ht="15.75" thickBot="1" x14ac:dyDescent="0.3">
      <c r="B145" s="186" t="s">
        <v>737</v>
      </c>
      <c r="C145" s="571"/>
    </row>
  </sheetData>
  <sheetProtection insertRows="0"/>
  <mergeCells count="10">
    <mergeCell ref="C3:C38"/>
    <mergeCell ref="C39:C66"/>
    <mergeCell ref="C138:C145"/>
    <mergeCell ref="C124:C137"/>
    <mergeCell ref="C115:C123"/>
    <mergeCell ref="C107:C114"/>
    <mergeCell ref="C98:C106"/>
    <mergeCell ref="C92:C97"/>
    <mergeCell ref="C85:C91"/>
    <mergeCell ref="C67:C84"/>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tabColor theme="9" tint="-0.249977111117893"/>
  </sheetPr>
  <dimension ref="B3:D40"/>
  <sheetViews>
    <sheetView showGridLines="0" zoomScaleNormal="100" workbookViewId="0">
      <selection activeCell="B8" sqref="B8"/>
    </sheetView>
  </sheetViews>
  <sheetFormatPr baseColWidth="10" defaultRowHeight="15" x14ac:dyDescent="0.25"/>
  <cols>
    <col min="2" max="2" width="58.7109375" customWidth="1"/>
  </cols>
  <sheetData>
    <row r="3" spans="2:4" ht="15.75" thickBot="1" x14ac:dyDescent="0.3"/>
    <row r="4" spans="2:4" ht="15.75" thickBot="1" x14ac:dyDescent="0.3">
      <c r="B4" s="108" t="s">
        <v>612</v>
      </c>
    </row>
    <row r="5" spans="2:4" ht="16.5" thickTop="1" thickBot="1" x14ac:dyDescent="0.3">
      <c r="B5" s="109" t="s">
        <v>558</v>
      </c>
    </row>
    <row r="6" spans="2:4" ht="15.75" thickBot="1" x14ac:dyDescent="0.3">
      <c r="B6" s="109" t="s">
        <v>545</v>
      </c>
    </row>
    <row r="7" spans="2:4" ht="19.5" customHeight="1" thickBot="1" x14ac:dyDescent="0.3">
      <c r="B7" s="109" t="s">
        <v>803</v>
      </c>
    </row>
    <row r="8" spans="2:4" ht="15.75" thickBot="1" x14ac:dyDescent="0.3">
      <c r="B8" s="109" t="s">
        <v>804</v>
      </c>
    </row>
    <row r="9" spans="2:4" ht="15.75" thickBot="1" x14ac:dyDescent="0.3">
      <c r="B9" s="109" t="s">
        <v>805</v>
      </c>
    </row>
    <row r="10" spans="2:4" ht="15.75" thickBot="1" x14ac:dyDescent="0.3">
      <c r="B10" s="109" t="s">
        <v>553</v>
      </c>
    </row>
    <row r="11" spans="2:4" ht="15.75" thickBot="1" x14ac:dyDescent="0.3">
      <c r="B11" s="109" t="s">
        <v>554</v>
      </c>
    </row>
    <row r="12" spans="2:4" ht="15.75" thickBot="1" x14ac:dyDescent="0.3">
      <c r="B12" s="109" t="s">
        <v>806</v>
      </c>
    </row>
    <row r="13" spans="2:4" ht="15.75" thickBot="1" x14ac:dyDescent="0.3">
      <c r="B13" s="109" t="s">
        <v>807</v>
      </c>
    </row>
    <row r="14" spans="2:4" ht="15.75" thickBot="1" x14ac:dyDescent="0.3">
      <c r="B14" s="109" t="s">
        <v>556</v>
      </c>
    </row>
    <row r="15" spans="2:4" ht="15.75" thickBot="1" x14ac:dyDescent="0.3">
      <c r="B15" s="109" t="s">
        <v>808</v>
      </c>
    </row>
    <row r="16" spans="2:4" ht="15.75" thickBot="1" x14ac:dyDescent="0.3">
      <c r="B16" s="109" t="s">
        <v>809</v>
      </c>
    </row>
    <row r="17" spans="2:2" ht="15.75" thickBot="1" x14ac:dyDescent="0.3">
      <c r="B17" s="109" t="s">
        <v>543</v>
      </c>
    </row>
    <row r="18" spans="2:2" ht="15.75" thickBot="1" x14ac:dyDescent="0.3">
      <c r="B18" s="109" t="s">
        <v>810</v>
      </c>
    </row>
    <row r="19" spans="2:2" ht="15.75" thickBot="1" x14ac:dyDescent="0.3">
      <c r="B19" s="109" t="s">
        <v>549</v>
      </c>
    </row>
    <row r="20" spans="2:2" ht="15.75" thickBot="1" x14ac:dyDescent="0.3">
      <c r="B20" s="109" t="s">
        <v>557</v>
      </c>
    </row>
    <row r="21" spans="2:2" ht="15.75" thickBot="1" x14ac:dyDescent="0.3">
      <c r="B21" s="109" t="s">
        <v>811</v>
      </c>
    </row>
    <row r="22" spans="2:2" ht="15.75" thickBot="1" x14ac:dyDescent="0.3">
      <c r="B22" s="109" t="s">
        <v>555</v>
      </c>
    </row>
    <row r="23" spans="2:2" ht="15.75" thickBot="1" x14ac:dyDescent="0.3">
      <c r="B23" s="109" t="s">
        <v>812</v>
      </c>
    </row>
    <row r="24" spans="2:2" ht="15.75" thickBot="1" x14ac:dyDescent="0.3">
      <c r="B24" s="109" t="s">
        <v>547</v>
      </c>
    </row>
    <row r="25" spans="2:2" ht="15.75" thickBot="1" x14ac:dyDescent="0.3">
      <c r="B25" s="109" t="s">
        <v>550</v>
      </c>
    </row>
    <row r="26" spans="2:2" ht="15.75" thickBot="1" x14ac:dyDescent="0.3">
      <c r="B26" s="109" t="s">
        <v>813</v>
      </c>
    </row>
    <row r="27" spans="2:2" ht="15.75" thickBot="1" x14ac:dyDescent="0.3">
      <c r="B27" s="109" t="s">
        <v>814</v>
      </c>
    </row>
    <row r="28" spans="2:2" ht="15.75" thickBot="1" x14ac:dyDescent="0.3">
      <c r="B28" s="109" t="s">
        <v>548</v>
      </c>
    </row>
    <row r="29" spans="2:2" ht="15.75" thickBot="1" x14ac:dyDescent="0.3">
      <c r="B29" s="109" t="s">
        <v>815</v>
      </c>
    </row>
    <row r="30" spans="2:2" ht="15.75" thickBot="1" x14ac:dyDescent="0.3">
      <c r="B30" s="109" t="s">
        <v>816</v>
      </c>
    </row>
    <row r="31" spans="2:2" ht="15.75" thickBot="1" x14ac:dyDescent="0.3">
      <c r="B31" s="109" t="s">
        <v>817</v>
      </c>
    </row>
    <row r="32" spans="2:2" ht="15.75" thickBot="1" x14ac:dyDescent="0.3">
      <c r="B32" s="109" t="s">
        <v>818</v>
      </c>
    </row>
    <row r="33" spans="2:2" ht="15.75" thickBot="1" x14ac:dyDescent="0.3">
      <c r="B33" s="109" t="s">
        <v>326</v>
      </c>
    </row>
    <row r="34" spans="2:2" ht="15.75" thickBot="1" x14ac:dyDescent="0.3">
      <c r="B34" s="109" t="s">
        <v>552</v>
      </c>
    </row>
    <row r="35" spans="2:2" ht="15.75" thickBot="1" x14ac:dyDescent="0.3">
      <c r="B35" s="109" t="s">
        <v>551</v>
      </c>
    </row>
    <row r="36" spans="2:2" ht="15.75" thickBot="1" x14ac:dyDescent="0.3">
      <c r="B36" s="109" t="s">
        <v>819</v>
      </c>
    </row>
    <row r="37" spans="2:2" ht="15.75" thickBot="1" x14ac:dyDescent="0.3">
      <c r="B37" s="109" t="s">
        <v>820</v>
      </c>
    </row>
    <row r="38" spans="2:2" ht="15.75" thickBot="1" x14ac:dyDescent="0.3">
      <c r="B38" s="109" t="s">
        <v>821</v>
      </c>
    </row>
    <row r="39" spans="2:2" ht="15.75" thickBot="1" x14ac:dyDescent="0.3">
      <c r="B39" s="109" t="s">
        <v>544</v>
      </c>
    </row>
    <row r="40" spans="2:2" ht="15.75" thickBot="1" x14ac:dyDescent="0.3">
      <c r="B40" s="109" t="s">
        <v>546</v>
      </c>
    </row>
  </sheetData>
  <sheetProtection insertRows="0"/>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tabColor theme="8" tint="-0.249977111117893"/>
  </sheetPr>
  <dimension ref="A1:CL553"/>
  <sheetViews>
    <sheetView showGridLines="0" tabSelected="1" topLeftCell="AT24" zoomScaleNormal="100" zoomScalePageLayoutView="115" workbookViewId="0">
      <selection activeCell="BC24" sqref="BC24"/>
    </sheetView>
  </sheetViews>
  <sheetFormatPr baseColWidth="10" defaultColWidth="11.42578125" defaultRowHeight="12" x14ac:dyDescent="0.25"/>
  <cols>
    <col min="1" max="1" width="1.28515625" style="249" customWidth="1"/>
    <col min="2" max="3" width="1" style="94" customWidth="1"/>
    <col min="4" max="4" width="15.28515625" style="280" customWidth="1"/>
    <col min="5" max="5" width="0.7109375" style="94" customWidth="1"/>
    <col min="6" max="6" width="26.7109375" style="94" customWidth="1"/>
    <col min="7" max="7" width="0.7109375" style="94" customWidth="1"/>
    <col min="8" max="8" width="32.42578125" style="94" customWidth="1"/>
    <col min="9" max="9" width="24.28515625" style="94" bestFit="1" customWidth="1"/>
    <col min="10" max="10" width="0.7109375" style="94" customWidth="1"/>
    <col min="11" max="11" width="9.5703125" style="94" hidden="1" customWidth="1"/>
    <col min="12" max="12" width="16.28515625" style="312" customWidth="1"/>
    <col min="13" max="13" width="0.7109375" style="94" customWidth="1"/>
    <col min="14" max="14" width="12.28515625" style="94" customWidth="1"/>
    <col min="15" max="15" width="0.7109375" style="94" customWidth="1"/>
    <col min="16" max="16" width="20.7109375" style="94" customWidth="1"/>
    <col min="17" max="17" width="0.7109375" style="94" customWidth="1"/>
    <col min="18" max="18" width="7.28515625" style="94" hidden="1" customWidth="1"/>
    <col min="19" max="19" width="35.140625" style="94" customWidth="1"/>
    <col min="20" max="25" width="22.28515625" style="94" hidden="1" customWidth="1"/>
    <col min="26" max="26" width="17.5703125" style="94" hidden="1" customWidth="1"/>
    <col min="27" max="27" width="0.7109375" style="94" customWidth="1"/>
    <col min="28" max="28" width="16.7109375" style="94" customWidth="1"/>
    <col min="29" max="29" width="0.7109375" style="94" customWidth="1"/>
    <col min="30" max="30" width="7.28515625" style="94" hidden="1" customWidth="1"/>
    <col min="31" max="31" width="19.28515625" style="94" customWidth="1"/>
    <col min="32" max="33" width="9.5703125" style="94" hidden="1" customWidth="1"/>
    <col min="34" max="34" width="0.7109375" style="94" customWidth="1"/>
    <col min="35" max="35" width="28.28515625" style="94" customWidth="1"/>
    <col min="36" max="36" width="0.7109375" style="94" customWidth="1"/>
    <col min="37" max="37" width="19.28515625" style="94" customWidth="1"/>
    <col min="38" max="38" width="0.7109375" style="94" customWidth="1"/>
    <col min="39" max="39" width="17" style="313" customWidth="1"/>
    <col min="40" max="40" width="0.7109375" style="313" customWidth="1"/>
    <col min="41" max="41" width="20.5703125" style="313" customWidth="1"/>
    <col min="42" max="42" width="0.7109375" style="313" customWidth="1"/>
    <col min="43" max="43" width="17.42578125" style="94" customWidth="1"/>
    <col min="44" max="44" width="0.7109375" style="94" customWidth="1"/>
    <col min="45" max="45" width="17.42578125" style="94" customWidth="1"/>
    <col min="46" max="46" width="0.7109375" style="94" customWidth="1"/>
    <col min="47" max="47" width="10.7109375" style="314" hidden="1" customWidth="1"/>
    <col min="48" max="48" width="10.7109375" style="94" hidden="1" customWidth="1"/>
    <col min="49" max="49" width="18.7109375" style="94" customWidth="1"/>
    <col min="50" max="51" width="9.5703125" style="94" hidden="1" customWidth="1"/>
    <col min="52" max="52" width="0.7109375" style="94" customWidth="1"/>
    <col min="53" max="53" width="42.28515625" style="249" customWidth="1"/>
    <col min="54" max="54" width="0.7109375" style="273" customWidth="1"/>
    <col min="55" max="55" width="53.42578125" style="249" customWidth="1"/>
    <col min="56" max="56" width="0.7109375" style="273" customWidth="1"/>
    <col min="57" max="57" width="14.140625" style="249" bestFit="1" customWidth="1"/>
    <col min="58" max="58" width="0.7109375" style="273" customWidth="1"/>
    <col min="59" max="59" width="21.85546875" style="249" bestFit="1" customWidth="1"/>
    <col min="60" max="60" width="0.7109375" style="273" customWidth="1"/>
    <col min="61" max="61" width="24.28515625" style="249" customWidth="1"/>
    <col min="62" max="62" width="0.7109375" style="249" customWidth="1"/>
    <col min="63" max="63" width="24.28515625" style="249" customWidth="1"/>
    <col min="64" max="64" width="0.7109375" style="249" customWidth="1"/>
    <col min="65" max="72" width="7.5703125" style="249" customWidth="1"/>
    <col min="73" max="73" width="0.7109375" style="249" customWidth="1"/>
    <col min="74" max="80" width="11.42578125" style="249"/>
    <col min="81" max="81" width="11.42578125" style="249" customWidth="1"/>
    <col min="82" max="82" width="0.7109375" style="249" customWidth="1"/>
    <col min="83" max="16384" width="11.42578125" style="249"/>
  </cols>
  <sheetData>
    <row r="1" spans="1:90" ht="30" customHeight="1" x14ac:dyDescent="0.25">
      <c r="A1" s="600"/>
      <c r="B1" s="600"/>
      <c r="C1" s="600"/>
      <c r="D1" s="600"/>
      <c r="E1" s="600"/>
      <c r="F1" s="601" t="s">
        <v>2</v>
      </c>
      <c r="G1" s="602"/>
      <c r="H1" s="602"/>
      <c r="I1" s="602"/>
      <c r="J1" s="602"/>
      <c r="K1" s="602"/>
      <c r="L1" s="602"/>
      <c r="M1" s="602"/>
      <c r="N1" s="602"/>
      <c r="O1" s="603"/>
      <c r="P1" s="560" t="s">
        <v>973</v>
      </c>
      <c r="Q1" s="560"/>
      <c r="R1" s="432"/>
      <c r="S1" s="559">
        <v>43441</v>
      </c>
      <c r="T1" s="560"/>
    </row>
    <row r="2" spans="1:90" ht="30" customHeight="1" x14ac:dyDescent="0.25">
      <c r="A2" s="600"/>
      <c r="B2" s="600"/>
      <c r="C2" s="600"/>
      <c r="D2" s="600"/>
      <c r="E2" s="600"/>
      <c r="F2" s="604" t="s">
        <v>968</v>
      </c>
      <c r="G2" s="605"/>
      <c r="H2" s="605"/>
      <c r="I2" s="605"/>
      <c r="J2" s="605"/>
      <c r="K2" s="605"/>
      <c r="L2" s="605"/>
      <c r="M2" s="605"/>
      <c r="N2" s="605"/>
      <c r="O2" s="606"/>
      <c r="P2" s="560" t="s">
        <v>1022</v>
      </c>
      <c r="Q2" s="560"/>
      <c r="R2" s="432"/>
      <c r="S2" s="431" t="s">
        <v>1024</v>
      </c>
      <c r="T2" s="433"/>
    </row>
    <row r="3" spans="1:90" ht="30" customHeight="1" x14ac:dyDescent="0.25">
      <c r="A3" s="600"/>
      <c r="B3" s="600"/>
      <c r="C3" s="600"/>
      <c r="D3" s="600"/>
      <c r="E3" s="600"/>
      <c r="F3" s="607" t="s">
        <v>1144</v>
      </c>
      <c r="G3" s="608"/>
      <c r="H3" s="608"/>
      <c r="I3" s="608"/>
      <c r="J3" s="608"/>
      <c r="K3" s="608"/>
      <c r="L3" s="608"/>
      <c r="M3" s="608"/>
      <c r="N3" s="608"/>
      <c r="O3" s="609"/>
      <c r="P3" s="610" t="s">
        <v>969</v>
      </c>
      <c r="Q3" s="610"/>
      <c r="R3" s="610"/>
      <c r="S3" s="610"/>
      <c r="T3" s="433"/>
    </row>
    <row r="4" spans="1:90" x14ac:dyDescent="0.25">
      <c r="B4" s="244"/>
      <c r="C4" s="244"/>
      <c r="D4" s="245"/>
      <c r="E4" s="244"/>
      <c r="F4" s="244"/>
      <c r="G4" s="244"/>
      <c r="H4" s="246"/>
      <c r="I4" s="246"/>
      <c r="J4" s="246"/>
      <c r="K4" s="246"/>
      <c r="L4" s="282"/>
      <c r="M4" s="244"/>
      <c r="N4" s="246"/>
      <c r="O4" s="244"/>
      <c r="P4" s="244"/>
      <c r="Q4" s="244"/>
      <c r="R4" s="244"/>
      <c r="S4" s="244"/>
      <c r="T4" s="244"/>
      <c r="U4" s="244"/>
      <c r="V4" s="244"/>
      <c r="W4" s="244"/>
      <c r="X4" s="244"/>
      <c r="Y4" s="244"/>
      <c r="Z4" s="244"/>
      <c r="AA4" s="244"/>
      <c r="AB4" s="244"/>
      <c r="AC4" s="244"/>
      <c r="AD4" s="244"/>
      <c r="AE4" s="244"/>
      <c r="AF4" s="244"/>
      <c r="AG4" s="244"/>
      <c r="AH4" s="244"/>
      <c r="AI4" s="244"/>
      <c r="AJ4" s="244"/>
      <c r="AK4" s="244"/>
      <c r="AL4" s="244"/>
      <c r="AM4" s="283"/>
      <c r="AN4" s="283"/>
      <c r="AO4" s="283"/>
      <c r="AP4" s="283"/>
      <c r="AQ4" s="244"/>
      <c r="AR4" s="244"/>
      <c r="AS4" s="244"/>
      <c r="AT4" s="244"/>
      <c r="AU4" s="284"/>
      <c r="AV4" s="244"/>
      <c r="AW4" s="244"/>
      <c r="AX4" s="244"/>
      <c r="AY4" s="244"/>
      <c r="AZ4" s="248"/>
      <c r="BA4" s="244"/>
      <c r="BB4" s="244"/>
      <c r="BC4" s="244"/>
      <c r="BD4" s="244"/>
      <c r="BE4" s="244"/>
      <c r="BF4" s="244"/>
      <c r="BG4" s="244"/>
      <c r="BH4" s="244"/>
      <c r="BI4" s="244"/>
      <c r="BJ4" s="244"/>
      <c r="BK4" s="244"/>
      <c r="BL4" s="244"/>
      <c r="BM4" s="244"/>
      <c r="BN4" s="244"/>
      <c r="BO4" s="244"/>
      <c r="BP4" s="244"/>
      <c r="BQ4" s="244"/>
      <c r="BR4" s="244"/>
      <c r="BS4" s="244"/>
      <c r="BT4" s="244"/>
      <c r="BU4" s="244"/>
    </row>
    <row r="5" spans="1:90" ht="15.75" hidden="1" customHeight="1" x14ac:dyDescent="0.25">
      <c r="B5" s="93"/>
      <c r="C5" s="93"/>
      <c r="D5" s="251"/>
      <c r="E5" s="93"/>
      <c r="F5" s="93"/>
      <c r="G5" s="93"/>
      <c r="H5" s="599" t="s">
        <v>972</v>
      </c>
      <c r="I5" s="599"/>
      <c r="J5" s="599"/>
      <c r="K5" s="599"/>
      <c r="L5" s="599"/>
      <c r="M5" s="599"/>
      <c r="N5" s="599"/>
      <c r="O5" s="599"/>
      <c r="P5" s="599"/>
      <c r="Q5" s="599"/>
      <c r="R5" s="599"/>
      <c r="S5" s="599"/>
      <c r="T5" s="599"/>
      <c r="U5" s="599"/>
      <c r="V5" s="599"/>
      <c r="W5" s="599"/>
      <c r="X5" s="599"/>
      <c r="Y5" s="599"/>
      <c r="Z5" s="599"/>
      <c r="AA5" s="599"/>
      <c r="AB5" s="599"/>
      <c r="AC5" s="599"/>
      <c r="AD5" s="599"/>
      <c r="AE5" s="599"/>
      <c r="AF5" s="285"/>
      <c r="AG5" s="285"/>
      <c r="AH5" s="285"/>
      <c r="AI5" s="285"/>
      <c r="AJ5" s="285"/>
      <c r="AK5" s="285"/>
      <c r="AL5" s="285"/>
      <c r="AM5" s="285"/>
      <c r="AN5" s="285"/>
      <c r="AO5" s="285"/>
      <c r="AP5" s="285"/>
      <c r="AQ5" s="285"/>
      <c r="AR5" s="285"/>
      <c r="AS5" s="285"/>
      <c r="AT5" s="285"/>
      <c r="AU5" s="285"/>
      <c r="AV5" s="285"/>
      <c r="AW5" s="285"/>
      <c r="AX5" s="285"/>
      <c r="AY5" s="285"/>
      <c r="AZ5" s="286"/>
    </row>
    <row r="6" spans="1:90" hidden="1" x14ac:dyDescent="0.25">
      <c r="B6" s="244"/>
      <c r="C6" s="244"/>
      <c r="D6" s="245"/>
      <c r="E6" s="244"/>
      <c r="F6" s="244"/>
      <c r="G6" s="244"/>
      <c r="H6" s="246"/>
      <c r="I6" s="246"/>
      <c r="J6" s="246"/>
      <c r="K6" s="246"/>
      <c r="L6" s="282"/>
      <c r="M6" s="244"/>
      <c r="N6" s="246"/>
      <c r="O6" s="244"/>
      <c r="P6" s="244"/>
      <c r="Q6" s="244"/>
      <c r="R6" s="244"/>
      <c r="S6" s="244"/>
      <c r="T6" s="244"/>
      <c r="U6" s="244"/>
      <c r="V6" s="244"/>
      <c r="W6" s="244"/>
      <c r="X6" s="244"/>
      <c r="Y6" s="244"/>
      <c r="Z6" s="244"/>
      <c r="AA6" s="244"/>
      <c r="AB6" s="244"/>
      <c r="AC6" s="244"/>
      <c r="AD6" s="244"/>
      <c r="AE6" s="244"/>
      <c r="AF6" s="244"/>
      <c r="AG6" s="244"/>
      <c r="AH6" s="244"/>
      <c r="AI6" s="244"/>
      <c r="AJ6" s="244"/>
      <c r="AK6" s="244"/>
      <c r="AL6" s="244"/>
      <c r="AM6" s="283"/>
      <c r="AN6" s="283"/>
      <c r="AO6" s="283"/>
      <c r="AP6" s="283"/>
      <c r="AQ6" s="244"/>
      <c r="AR6" s="244"/>
      <c r="AS6" s="244"/>
      <c r="AT6" s="244"/>
      <c r="AU6" s="284"/>
      <c r="AV6" s="244"/>
      <c r="AW6" s="244"/>
      <c r="AX6" s="244"/>
      <c r="AY6" s="244"/>
      <c r="AZ6" s="248"/>
      <c r="BA6" s="244"/>
      <c r="BB6" s="244"/>
      <c r="BC6" s="244"/>
      <c r="BD6" s="244"/>
      <c r="BE6" s="244"/>
      <c r="BF6" s="244"/>
      <c r="BG6" s="244"/>
      <c r="BH6" s="244"/>
      <c r="BI6" s="244"/>
      <c r="BJ6" s="244"/>
      <c r="BK6" s="244"/>
      <c r="BL6" s="244"/>
      <c r="BM6" s="244"/>
      <c r="BN6" s="244"/>
      <c r="BO6" s="244"/>
      <c r="BP6" s="244"/>
      <c r="BQ6" s="244"/>
      <c r="BR6" s="244"/>
      <c r="BS6" s="244"/>
      <c r="BT6" s="244"/>
      <c r="BU6" s="244"/>
    </row>
    <row r="7" spans="1:90" s="258" customFormat="1" x14ac:dyDescent="0.25">
      <c r="B7" s="254"/>
      <c r="C7" s="254"/>
      <c r="D7" s="255"/>
      <c r="E7" s="254"/>
      <c r="F7" s="254"/>
      <c r="G7" s="254"/>
      <c r="H7" s="254"/>
      <c r="I7" s="254"/>
      <c r="J7" s="254"/>
      <c r="K7" s="254"/>
      <c r="L7" s="287"/>
      <c r="M7" s="254"/>
      <c r="N7" s="254"/>
      <c r="O7" s="257"/>
      <c r="P7" s="257"/>
      <c r="Q7" s="257"/>
      <c r="R7" s="257"/>
      <c r="S7" s="257"/>
      <c r="T7" s="257"/>
      <c r="U7" s="257"/>
      <c r="V7" s="257"/>
      <c r="W7" s="257"/>
      <c r="X7" s="257"/>
      <c r="Y7" s="257"/>
      <c r="Z7" s="257"/>
      <c r="AA7" s="257"/>
      <c r="AB7" s="257"/>
      <c r="AC7" s="257"/>
      <c r="AD7" s="257"/>
      <c r="AE7" s="257"/>
      <c r="AF7" s="257"/>
      <c r="AG7" s="257"/>
      <c r="AH7" s="257"/>
      <c r="AI7" s="257"/>
      <c r="AJ7" s="257"/>
      <c r="AK7" s="257"/>
      <c r="AL7" s="257"/>
      <c r="AM7" s="288"/>
      <c r="AN7" s="288"/>
      <c r="AO7" s="288"/>
      <c r="AP7" s="288"/>
      <c r="AQ7" s="257"/>
      <c r="AR7" s="257"/>
      <c r="AS7" s="257"/>
      <c r="AT7" s="257"/>
      <c r="AU7" s="289"/>
      <c r="AV7" s="257"/>
      <c r="AW7" s="257"/>
      <c r="AX7" s="257"/>
      <c r="AY7" s="257"/>
      <c r="AZ7" s="254"/>
      <c r="BA7" s="257"/>
      <c r="BB7" s="257"/>
      <c r="BC7" s="257"/>
      <c r="BD7" s="257"/>
      <c r="BE7" s="257"/>
      <c r="BF7" s="257"/>
      <c r="BG7" s="257"/>
      <c r="BH7" s="257"/>
      <c r="BI7" s="257"/>
      <c r="BJ7" s="257"/>
      <c r="BK7" s="257"/>
      <c r="BL7" s="257"/>
      <c r="BM7" s="257"/>
      <c r="BN7" s="257"/>
      <c r="BO7" s="257"/>
      <c r="BP7" s="257"/>
      <c r="BQ7" s="257"/>
      <c r="BR7" s="257"/>
      <c r="BS7" s="257"/>
      <c r="BT7" s="257"/>
      <c r="BU7" s="257"/>
    </row>
    <row r="8" spans="1:90" s="258" customFormat="1" x14ac:dyDescent="0.25">
      <c r="B8" s="254"/>
      <c r="C8" s="254"/>
      <c r="D8" s="255"/>
      <c r="E8" s="254"/>
      <c r="F8" s="254"/>
      <c r="G8" s="254"/>
      <c r="H8" s="323" t="s">
        <v>2</v>
      </c>
      <c r="I8" s="372" t="str">
        <f>IF('1. IDENTIFICACION DEL RIESGO'!K8="","",'1. IDENTIFICACION DEL RIESGO'!K8)</f>
        <v xml:space="preserve">Promoción y prevención </v>
      </c>
      <c r="J8" s="290"/>
      <c r="K8" s="260"/>
      <c r="L8" s="287"/>
      <c r="M8" s="254"/>
      <c r="N8" s="290"/>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88"/>
      <c r="AN8" s="288"/>
      <c r="AO8" s="288"/>
      <c r="AP8" s="288"/>
      <c r="AQ8" s="257"/>
      <c r="AR8" s="257"/>
      <c r="AS8" s="257"/>
      <c r="AT8" s="291"/>
      <c r="AU8" s="292"/>
      <c r="AV8" s="257"/>
      <c r="AW8" s="257"/>
      <c r="AX8" s="257"/>
      <c r="AY8" s="257"/>
      <c r="AZ8" s="254"/>
      <c r="BA8" s="257"/>
      <c r="BB8" s="257"/>
      <c r="BC8" s="257"/>
      <c r="BD8" s="257"/>
      <c r="BE8" s="257"/>
      <c r="BF8" s="257"/>
      <c r="BG8" s="257"/>
      <c r="BH8" s="257"/>
      <c r="BI8" s="257"/>
      <c r="BJ8" s="257"/>
      <c r="BK8" s="257"/>
      <c r="BL8" s="257"/>
      <c r="BM8" s="257"/>
      <c r="BN8" s="257"/>
      <c r="BO8" s="257"/>
      <c r="BP8" s="257"/>
      <c r="BQ8" s="257"/>
      <c r="BR8" s="257"/>
      <c r="BS8" s="257"/>
      <c r="BT8" s="257"/>
      <c r="BU8" s="257"/>
    </row>
    <row r="9" spans="1:90" s="258" customFormat="1" x14ac:dyDescent="0.25">
      <c r="B9" s="254"/>
      <c r="C9" s="254"/>
      <c r="D9" s="255"/>
      <c r="E9" s="254"/>
      <c r="F9" s="254"/>
      <c r="G9" s="254"/>
      <c r="H9" s="254"/>
      <c r="I9" s="290"/>
      <c r="J9" s="290"/>
      <c r="K9" s="290"/>
      <c r="L9" s="293"/>
      <c r="M9" s="254"/>
      <c r="N9" s="290"/>
      <c r="O9" s="291"/>
      <c r="P9" s="291"/>
      <c r="Q9" s="291"/>
      <c r="R9" s="291"/>
      <c r="S9" s="291"/>
      <c r="T9" s="291"/>
      <c r="U9" s="291"/>
      <c r="V9" s="291"/>
      <c r="W9" s="291"/>
      <c r="X9" s="291"/>
      <c r="Y9" s="291"/>
      <c r="Z9" s="291"/>
      <c r="AA9" s="291"/>
      <c r="AB9" s="291"/>
      <c r="AC9" s="291"/>
      <c r="AD9" s="291"/>
      <c r="AE9" s="291"/>
      <c r="AF9" s="291"/>
      <c r="AG9" s="291"/>
      <c r="AH9" s="291"/>
      <c r="AI9" s="291"/>
      <c r="AJ9" s="291"/>
      <c r="AK9" s="291"/>
      <c r="AL9" s="291"/>
      <c r="AM9" s="288"/>
      <c r="AN9" s="288"/>
      <c r="AO9" s="288"/>
      <c r="AP9" s="288"/>
      <c r="AQ9" s="257"/>
      <c r="AR9" s="257"/>
      <c r="AS9" s="257"/>
      <c r="AT9" s="291"/>
      <c r="AU9" s="292"/>
      <c r="AV9" s="257"/>
      <c r="AW9" s="257"/>
      <c r="AX9" s="257"/>
      <c r="AY9" s="257"/>
      <c r="AZ9" s="254"/>
      <c r="BA9" s="257"/>
      <c r="BB9" s="257"/>
      <c r="BC9" s="257"/>
      <c r="BD9" s="257"/>
      <c r="BE9" s="257"/>
      <c r="BF9" s="257"/>
      <c r="BG9" s="257"/>
      <c r="BH9" s="257"/>
      <c r="BI9" s="257"/>
      <c r="BJ9" s="257"/>
      <c r="BK9" s="257"/>
      <c r="BL9" s="257"/>
      <c r="BM9" s="257"/>
      <c r="BN9" s="257"/>
      <c r="BO9" s="257"/>
      <c r="BP9" s="257"/>
      <c r="BQ9" s="257"/>
      <c r="BR9" s="257"/>
      <c r="BS9" s="257"/>
      <c r="BT9" s="257"/>
      <c r="BU9" s="257"/>
    </row>
    <row r="10" spans="1:90" s="258" customFormat="1" x14ac:dyDescent="0.25">
      <c r="B10" s="254"/>
      <c r="C10" s="254"/>
      <c r="D10" s="255"/>
      <c r="E10" s="254"/>
      <c r="F10" s="254"/>
      <c r="G10" s="254"/>
      <c r="H10" s="254"/>
      <c r="I10" s="369"/>
      <c r="J10" s="290"/>
      <c r="K10" s="290"/>
      <c r="L10" s="293"/>
      <c r="M10" s="254"/>
      <c r="N10" s="257"/>
      <c r="O10" s="257"/>
      <c r="P10" s="257"/>
      <c r="Q10" s="257"/>
      <c r="R10" s="257"/>
      <c r="S10" s="257"/>
      <c r="T10" s="257"/>
      <c r="U10" s="257"/>
      <c r="V10" s="257"/>
      <c r="W10" s="257"/>
      <c r="X10" s="257"/>
      <c r="Y10" s="257"/>
      <c r="Z10" s="257"/>
      <c r="AA10" s="257"/>
      <c r="AB10" s="257"/>
      <c r="AC10" s="257"/>
      <c r="AD10" s="257"/>
      <c r="AE10" s="257"/>
      <c r="AF10" s="257"/>
      <c r="AG10" s="257"/>
      <c r="AH10" s="257"/>
      <c r="AI10" s="257"/>
      <c r="AJ10" s="257"/>
      <c r="AK10" s="257"/>
      <c r="AL10" s="257"/>
      <c r="AM10" s="288"/>
      <c r="AN10" s="288"/>
      <c r="AO10" s="288"/>
      <c r="AP10" s="288"/>
      <c r="AQ10" s="257"/>
      <c r="AR10" s="257"/>
      <c r="AS10" s="257"/>
      <c r="AT10" s="257"/>
      <c r="AU10" s="289"/>
      <c r="AV10" s="257"/>
      <c r="AW10" s="257"/>
      <c r="AX10" s="257"/>
      <c r="AY10" s="257"/>
      <c r="AZ10" s="254"/>
      <c r="BA10" s="257"/>
      <c r="BB10" s="257"/>
      <c r="BC10" s="257"/>
      <c r="BD10" s="257"/>
      <c r="BE10" s="257"/>
      <c r="BF10" s="257"/>
      <c r="BG10" s="257"/>
      <c r="BH10" s="257"/>
      <c r="BI10" s="257"/>
      <c r="BJ10" s="257"/>
      <c r="BK10" s="257"/>
      <c r="BL10" s="257"/>
      <c r="BM10" s="257"/>
      <c r="BN10" s="257"/>
      <c r="BO10" s="257"/>
      <c r="BP10" s="257"/>
      <c r="BQ10" s="257"/>
      <c r="BR10" s="257"/>
      <c r="BS10" s="257"/>
      <c r="BT10" s="257"/>
      <c r="BU10" s="257"/>
    </row>
    <row r="11" spans="1:90" s="258" customFormat="1" x14ac:dyDescent="0.25">
      <c r="B11" s="254"/>
      <c r="C11" s="254"/>
      <c r="D11" s="255"/>
      <c r="E11" s="254"/>
      <c r="F11" s="254"/>
      <c r="G11" s="254"/>
      <c r="H11" s="322" t="s">
        <v>540</v>
      </c>
      <c r="I11" s="368">
        <f>'1. IDENTIFICACION DEL RIESGO'!K14</f>
        <v>43411</v>
      </c>
      <c r="J11" s="290"/>
      <c r="K11" s="290"/>
      <c r="L11" s="293"/>
      <c r="M11" s="254"/>
      <c r="N11" s="257"/>
      <c r="O11" s="257"/>
      <c r="P11" s="257"/>
      <c r="Q11" s="257"/>
      <c r="R11" s="257"/>
      <c r="S11" s="257"/>
      <c r="T11" s="257"/>
      <c r="U11" s="257"/>
      <c r="V11" s="257"/>
      <c r="W11" s="257"/>
      <c r="X11" s="257"/>
      <c r="Y11" s="257"/>
      <c r="Z11" s="257"/>
      <c r="AA11" s="257"/>
      <c r="AB11" s="257"/>
      <c r="AC11" s="257"/>
      <c r="AD11" s="257"/>
      <c r="AE11" s="257"/>
      <c r="AF11" s="257"/>
      <c r="AG11" s="257"/>
      <c r="AH11" s="257"/>
      <c r="AI11" s="257"/>
      <c r="AJ11" s="257"/>
      <c r="AK11" s="257"/>
      <c r="AL11" s="257"/>
      <c r="AM11" s="294"/>
      <c r="AN11" s="294"/>
      <c r="AO11" s="294"/>
      <c r="AP11" s="294"/>
      <c r="AQ11" s="254"/>
      <c r="AR11" s="254"/>
      <c r="AS11" s="254"/>
      <c r="AT11" s="257"/>
      <c r="AU11" s="289"/>
      <c r="AV11" s="257"/>
      <c r="AW11" s="254"/>
      <c r="AX11" s="263"/>
      <c r="AY11" s="263"/>
      <c r="AZ11" s="254"/>
      <c r="BA11" s="257"/>
      <c r="BB11" s="257"/>
      <c r="BC11" s="257"/>
      <c r="BD11" s="257"/>
      <c r="BE11" s="257"/>
      <c r="BF11" s="257"/>
      <c r="BG11" s="257"/>
      <c r="BH11" s="257"/>
      <c r="BI11" s="257"/>
      <c r="BJ11" s="257"/>
      <c r="BK11" s="257"/>
      <c r="BL11" s="257"/>
      <c r="BM11" s="257"/>
      <c r="BN11" s="257"/>
      <c r="BO11" s="257"/>
      <c r="BP11" s="257"/>
      <c r="BQ11" s="257"/>
      <c r="BR11" s="257"/>
      <c r="BS11" s="257"/>
      <c r="BT11" s="257"/>
      <c r="BU11" s="257"/>
    </row>
    <row r="12" spans="1:90" s="258" customFormat="1" x14ac:dyDescent="0.25">
      <c r="B12" s="254"/>
      <c r="C12" s="254"/>
      <c r="D12" s="255"/>
      <c r="E12" s="257"/>
      <c r="F12" s="254"/>
      <c r="G12" s="254"/>
      <c r="H12" s="257"/>
      <c r="I12" s="257"/>
      <c r="J12" s="290"/>
      <c r="K12" s="290"/>
      <c r="L12" s="293"/>
      <c r="M12" s="254"/>
      <c r="N12" s="257"/>
      <c r="O12" s="257"/>
      <c r="P12" s="257"/>
      <c r="Q12" s="257"/>
      <c r="R12" s="257"/>
      <c r="S12" s="257"/>
      <c r="T12" s="257"/>
      <c r="U12" s="257"/>
      <c r="V12" s="257"/>
      <c r="W12" s="257"/>
      <c r="X12" s="257"/>
      <c r="Y12" s="257"/>
      <c r="Z12" s="257"/>
      <c r="AA12" s="257"/>
      <c r="AB12" s="257"/>
      <c r="AC12" s="257"/>
      <c r="AD12" s="257"/>
      <c r="AE12" s="257"/>
      <c r="AF12" s="257"/>
      <c r="AG12" s="257"/>
      <c r="AH12" s="257"/>
      <c r="AI12" s="257"/>
      <c r="AJ12" s="257"/>
      <c r="AK12" s="257"/>
      <c r="AL12" s="254"/>
      <c r="AM12" s="254"/>
      <c r="AN12" s="254"/>
      <c r="AO12" s="254"/>
      <c r="AP12" s="254"/>
      <c r="AQ12" s="254"/>
      <c r="AR12" s="254"/>
      <c r="AS12" s="254"/>
      <c r="AT12" s="254"/>
      <c r="AU12" s="254"/>
      <c r="AV12" s="254"/>
      <c r="AW12" s="254"/>
      <c r="AX12" s="254"/>
      <c r="AY12" s="254"/>
      <c r="AZ12" s="254"/>
      <c r="BA12" s="254"/>
      <c r="BB12" s="254"/>
      <c r="BC12" s="254"/>
      <c r="BD12" s="254"/>
      <c r="BE12" s="254"/>
      <c r="BF12" s="254"/>
      <c r="BG12" s="254"/>
      <c r="BH12" s="254"/>
      <c r="BI12" s="254"/>
      <c r="BJ12" s="254"/>
      <c r="BK12" s="254"/>
      <c r="BL12" s="254"/>
      <c r="BM12" s="254"/>
      <c r="BN12" s="254"/>
      <c r="BO12" s="254"/>
      <c r="BP12" s="254"/>
      <c r="BQ12" s="254"/>
      <c r="BR12" s="254"/>
      <c r="BS12" s="254"/>
      <c r="BT12" s="254"/>
      <c r="BU12" s="254"/>
    </row>
    <row r="13" spans="1:90" s="258" customFormat="1" x14ac:dyDescent="0.25">
      <c r="B13" s="254"/>
      <c r="C13" s="254"/>
      <c r="D13" s="255"/>
      <c r="E13" s="254"/>
      <c r="F13" s="254"/>
      <c r="G13" s="254"/>
      <c r="H13" s="254"/>
      <c r="I13" s="254"/>
      <c r="J13" s="254"/>
      <c r="K13" s="254"/>
      <c r="L13" s="287"/>
      <c r="M13" s="254"/>
      <c r="N13" s="254"/>
      <c r="O13" s="254"/>
      <c r="P13" s="254"/>
      <c r="Q13" s="254"/>
      <c r="R13" s="254"/>
      <c r="S13" s="254"/>
      <c r="T13" s="254"/>
      <c r="U13" s="254"/>
      <c r="V13" s="254"/>
      <c r="W13" s="254"/>
      <c r="X13" s="254"/>
      <c r="Y13" s="254"/>
      <c r="Z13" s="254"/>
      <c r="AA13" s="254"/>
      <c r="AB13" s="254"/>
      <c r="AC13" s="254"/>
      <c r="AD13" s="254"/>
      <c r="AE13" s="254"/>
      <c r="AF13" s="254"/>
      <c r="AG13" s="254"/>
      <c r="AH13" s="254"/>
      <c r="AI13" s="254"/>
      <c r="AJ13" s="254"/>
      <c r="AK13" s="295"/>
      <c r="AL13" s="295"/>
      <c r="AM13" s="295"/>
      <c r="AN13" s="295"/>
      <c r="AO13" s="295"/>
      <c r="AP13" s="295"/>
      <c r="AQ13" s="295"/>
      <c r="AR13" s="295"/>
      <c r="AS13" s="295"/>
      <c r="AT13" s="295"/>
      <c r="AU13" s="295"/>
      <c r="AV13" s="295"/>
      <c r="AW13" s="295"/>
      <c r="AX13" s="295"/>
      <c r="AY13" s="295"/>
      <c r="AZ13" s="295"/>
      <c r="BA13" s="295"/>
      <c r="BB13" s="295"/>
      <c r="BC13" s="295"/>
      <c r="BD13" s="295"/>
      <c r="BE13" s="295"/>
      <c r="BF13" s="295"/>
      <c r="BG13" s="295"/>
      <c r="BH13" s="295"/>
      <c r="BI13" s="295"/>
      <c r="BJ13" s="295"/>
      <c r="BK13" s="295"/>
      <c r="BL13" s="295"/>
      <c r="BM13" s="295"/>
      <c r="BN13" s="295"/>
      <c r="BO13" s="295"/>
      <c r="BP13" s="295"/>
      <c r="BQ13" s="295"/>
      <c r="BR13" s="295"/>
      <c r="BS13" s="295"/>
      <c r="BT13" s="295"/>
      <c r="BU13" s="295"/>
    </row>
    <row r="14" spans="1:90" s="258" customFormat="1" ht="15" x14ac:dyDescent="0.25">
      <c r="B14" s="254"/>
      <c r="C14" s="254"/>
      <c r="D14" s="255"/>
      <c r="E14" s="296"/>
      <c r="F14" s="265"/>
      <c r="G14" s="265"/>
      <c r="H14" s="598" t="s">
        <v>920</v>
      </c>
      <c r="I14" s="598"/>
      <c r="J14" s="598"/>
      <c r="K14" s="598"/>
      <c r="L14" s="598"/>
      <c r="M14" s="598"/>
      <c r="N14" s="598"/>
      <c r="O14" s="598"/>
      <c r="P14" s="598"/>
      <c r="Q14" s="598"/>
      <c r="R14" s="598"/>
      <c r="S14" s="598"/>
      <c r="T14" s="598"/>
      <c r="U14" s="598"/>
      <c r="V14" s="598"/>
      <c r="W14" s="598"/>
      <c r="X14" s="598"/>
      <c r="Y14" s="598"/>
      <c r="Z14" s="598"/>
      <c r="AA14" s="598"/>
      <c r="AB14" s="598"/>
      <c r="AC14" s="598"/>
      <c r="AD14" s="598"/>
      <c r="AE14" s="598"/>
      <c r="AF14" s="265"/>
      <c r="AG14" s="265"/>
      <c r="AH14" s="265"/>
      <c r="AI14" s="597" t="s">
        <v>921</v>
      </c>
      <c r="AJ14" s="597"/>
      <c r="AK14" s="597"/>
      <c r="AL14" s="597"/>
      <c r="AM14" s="597"/>
      <c r="AN14" s="597"/>
      <c r="AO14" s="597"/>
      <c r="AP14" s="597"/>
      <c r="AQ14" s="597"/>
      <c r="AR14" s="597"/>
      <c r="AS14" s="597"/>
      <c r="AT14" s="597"/>
      <c r="AU14" s="597"/>
      <c r="AV14" s="597"/>
      <c r="AW14" s="597"/>
      <c r="AX14" s="297"/>
      <c r="AY14" s="297"/>
      <c r="AZ14" s="297"/>
      <c r="BA14" s="593" t="s">
        <v>922</v>
      </c>
      <c r="BB14" s="593"/>
      <c r="BC14" s="593"/>
      <c r="BD14" s="593"/>
      <c r="BE14" s="593"/>
      <c r="BF14" s="593"/>
      <c r="BG14" s="593"/>
      <c r="BH14" s="593"/>
      <c r="BI14" s="593"/>
      <c r="BJ14" s="593"/>
      <c r="BK14" s="593"/>
      <c r="BM14" s="581" t="s">
        <v>980</v>
      </c>
      <c r="BN14" s="581"/>
      <c r="BO14" s="581"/>
      <c r="BP14" s="581"/>
      <c r="BQ14" s="581"/>
      <c r="BR14" s="581"/>
      <c r="BS14" s="581"/>
      <c r="BT14" s="581"/>
      <c r="BV14" s="581" t="s">
        <v>981</v>
      </c>
      <c r="BW14" s="581"/>
      <c r="BX14" s="581"/>
      <c r="BY14" s="581"/>
      <c r="BZ14" s="581"/>
      <c r="CA14" s="581"/>
      <c r="CB14" s="581"/>
      <c r="CC14" s="581"/>
      <c r="CE14" s="581" t="s">
        <v>982</v>
      </c>
      <c r="CF14" s="581"/>
      <c r="CG14" s="581"/>
      <c r="CH14" s="581"/>
      <c r="CI14" s="581"/>
      <c r="CJ14" s="581"/>
      <c r="CK14" s="581"/>
      <c r="CL14" s="581"/>
    </row>
    <row r="15" spans="1:90" s="258" customFormat="1" ht="30" customHeight="1" x14ac:dyDescent="0.25">
      <c r="B15" s="254"/>
      <c r="C15" s="254"/>
      <c r="D15" s="255"/>
      <c r="E15" s="264"/>
      <c r="F15" s="587" t="s">
        <v>527</v>
      </c>
      <c r="G15" s="266"/>
      <c r="H15" s="594" t="s">
        <v>2</v>
      </c>
      <c r="I15" s="595"/>
      <c r="J15" s="298"/>
      <c r="K15" s="299"/>
      <c r="L15" s="596" t="s">
        <v>530</v>
      </c>
      <c r="M15" s="298"/>
      <c r="N15" s="596" t="s">
        <v>559</v>
      </c>
      <c r="O15" s="300"/>
      <c r="P15" s="588" t="s">
        <v>533</v>
      </c>
      <c r="Q15" s="588"/>
      <c r="R15" s="588"/>
      <c r="S15" s="588"/>
      <c r="T15" s="588"/>
      <c r="U15" s="588"/>
      <c r="V15" s="588"/>
      <c r="W15" s="588"/>
      <c r="X15" s="588"/>
      <c r="Y15" s="588"/>
      <c r="Z15" s="588"/>
      <c r="AA15" s="588"/>
      <c r="AB15" s="588"/>
      <c r="AC15" s="588"/>
      <c r="AD15" s="588"/>
      <c r="AE15" s="588"/>
      <c r="AF15" s="588" t="s">
        <v>559</v>
      </c>
      <c r="AG15" s="592" t="s">
        <v>785</v>
      </c>
      <c r="AH15" s="301"/>
      <c r="AI15" s="589" t="s">
        <v>534</v>
      </c>
      <c r="AJ15" s="302"/>
      <c r="AK15" s="586" t="s">
        <v>780</v>
      </c>
      <c r="AL15" s="302"/>
      <c r="AM15" s="589" t="s">
        <v>565</v>
      </c>
      <c r="AN15" s="302"/>
      <c r="AO15" s="586" t="s">
        <v>799</v>
      </c>
      <c r="AP15" s="302"/>
      <c r="AQ15" s="586" t="s">
        <v>567</v>
      </c>
      <c r="AR15" s="302"/>
      <c r="AS15" s="589" t="s">
        <v>568</v>
      </c>
      <c r="AT15" s="301"/>
      <c r="AU15" s="582" t="s">
        <v>784</v>
      </c>
      <c r="AV15" s="582" t="s">
        <v>783</v>
      </c>
      <c r="AW15" s="589" t="s">
        <v>569</v>
      </c>
      <c r="AX15" s="588" t="s">
        <v>559</v>
      </c>
      <c r="AY15" s="592" t="s">
        <v>785</v>
      </c>
      <c r="AZ15" s="265"/>
      <c r="BA15" s="588"/>
      <c r="BB15" s="588"/>
      <c r="BC15" s="588"/>
      <c r="BD15" s="588"/>
      <c r="BE15" s="588"/>
      <c r="BF15" s="588"/>
      <c r="BG15" s="588"/>
      <c r="BH15" s="588"/>
      <c r="BI15" s="588"/>
      <c r="BJ15" s="588"/>
      <c r="BK15" s="588"/>
      <c r="BM15" s="582"/>
      <c r="BN15" s="582"/>
      <c r="BO15" s="582"/>
      <c r="BP15" s="582"/>
      <c r="BQ15" s="582"/>
      <c r="BR15" s="582"/>
      <c r="BS15" s="582"/>
      <c r="BT15" s="582"/>
      <c r="BV15" s="582"/>
      <c r="BW15" s="582"/>
      <c r="BX15" s="582"/>
      <c r="BY15" s="582"/>
      <c r="BZ15" s="582"/>
      <c r="CA15" s="582"/>
      <c r="CB15" s="582"/>
      <c r="CC15" s="582"/>
      <c r="CE15" s="582"/>
      <c r="CF15" s="582"/>
      <c r="CG15" s="582"/>
      <c r="CH15" s="582"/>
      <c r="CI15" s="582"/>
      <c r="CJ15" s="582"/>
      <c r="CK15" s="582"/>
      <c r="CL15" s="582"/>
    </row>
    <row r="16" spans="1:90" s="258" customFormat="1" ht="30" customHeight="1" x14ac:dyDescent="0.25">
      <c r="B16" s="254"/>
      <c r="C16" s="254"/>
      <c r="D16" s="255"/>
      <c r="E16" s="264"/>
      <c r="F16" s="587"/>
      <c r="G16" s="266"/>
      <c r="H16" s="594"/>
      <c r="I16" s="595"/>
      <c r="J16" s="298"/>
      <c r="K16" s="299"/>
      <c r="L16" s="596"/>
      <c r="M16" s="298"/>
      <c r="N16" s="596"/>
      <c r="O16" s="300"/>
      <c r="P16" s="303" t="s">
        <v>4</v>
      </c>
      <c r="Q16" s="301"/>
      <c r="R16" s="303" t="s">
        <v>359</v>
      </c>
      <c r="S16" s="304" t="s">
        <v>825</v>
      </c>
      <c r="T16" s="305" t="s">
        <v>912</v>
      </c>
      <c r="U16" s="305" t="s">
        <v>913</v>
      </c>
      <c r="V16" s="305" t="s">
        <v>914</v>
      </c>
      <c r="W16" s="305" t="s">
        <v>916</v>
      </c>
      <c r="X16" s="305" t="s">
        <v>915</v>
      </c>
      <c r="Y16" s="305"/>
      <c r="Z16" s="305" t="s">
        <v>911</v>
      </c>
      <c r="AA16" s="301"/>
      <c r="AB16" s="303" t="s">
        <v>5</v>
      </c>
      <c r="AC16" s="301"/>
      <c r="AD16" s="306" t="s">
        <v>360</v>
      </c>
      <c r="AE16" s="303" t="s">
        <v>532</v>
      </c>
      <c r="AF16" s="588"/>
      <c r="AG16" s="592"/>
      <c r="AH16" s="301"/>
      <c r="AI16" s="589"/>
      <c r="AJ16" s="302"/>
      <c r="AK16" s="586"/>
      <c r="AL16" s="302"/>
      <c r="AM16" s="589"/>
      <c r="AN16" s="302"/>
      <c r="AO16" s="586"/>
      <c r="AP16" s="302"/>
      <c r="AQ16" s="586"/>
      <c r="AR16" s="302"/>
      <c r="AS16" s="589"/>
      <c r="AT16" s="301"/>
      <c r="AU16" s="583"/>
      <c r="AV16" s="583"/>
      <c r="AW16" s="589"/>
      <c r="AX16" s="588"/>
      <c r="AY16" s="592"/>
      <c r="AZ16" s="267"/>
      <c r="BA16" s="304" t="s">
        <v>570</v>
      </c>
      <c r="BB16" s="273"/>
      <c r="BC16" s="304" t="s">
        <v>536</v>
      </c>
      <c r="BD16" s="273"/>
      <c r="BE16" s="304" t="s">
        <v>538</v>
      </c>
      <c r="BF16" s="273"/>
      <c r="BG16" s="304" t="s">
        <v>537</v>
      </c>
      <c r="BH16" s="307"/>
      <c r="BI16" s="303" t="s">
        <v>8</v>
      </c>
      <c r="BK16" s="303" t="s">
        <v>955</v>
      </c>
      <c r="BM16" s="583"/>
      <c r="BN16" s="583"/>
      <c r="BO16" s="583"/>
      <c r="BP16" s="583"/>
      <c r="BQ16" s="583"/>
      <c r="BR16" s="583"/>
      <c r="BS16" s="583"/>
      <c r="BT16" s="583"/>
      <c r="BV16" s="583"/>
      <c r="BW16" s="583"/>
      <c r="BX16" s="583"/>
      <c r="BY16" s="583"/>
      <c r="BZ16" s="583"/>
      <c r="CA16" s="583"/>
      <c r="CB16" s="583"/>
      <c r="CC16" s="583"/>
      <c r="CE16" s="583"/>
      <c r="CF16" s="583"/>
      <c r="CG16" s="583"/>
      <c r="CH16" s="583"/>
      <c r="CI16" s="583"/>
      <c r="CJ16" s="583"/>
      <c r="CK16" s="583"/>
      <c r="CL16" s="583"/>
    </row>
    <row r="17" spans="2:90" s="258" customFormat="1" ht="276.75" hidden="1" customHeight="1" x14ac:dyDescent="0.25">
      <c r="B17" s="254"/>
      <c r="C17" s="254"/>
      <c r="D17" s="255"/>
      <c r="E17" s="264"/>
      <c r="F17" s="138" t="str">
        <f>+IF('1. IDENTIFICACION DEL RIESGO'!F29="","",'1. IDENTIFICACION DEL RIESGO'!F29)</f>
        <v>Eje de Calidad</v>
      </c>
      <c r="G17" s="136"/>
      <c r="H17" s="590" t="str">
        <f>+IF('1. IDENTIFICACION DEL RIESGO'!H29="","",'1. IDENTIFICACION DEL RIESGO'!H29)</f>
        <v xml:space="preserve">Promoción y prevención </v>
      </c>
      <c r="I17" s="591"/>
      <c r="J17" s="126"/>
      <c r="K17" s="92"/>
      <c r="L17" s="240" t="str">
        <f>+IF('1. IDENTIFICACION DEL RIESGO'!O29="","",'1. IDENTIFICACION DEL RIESGO'!O29)</f>
        <v>Inadecuado seguimiento nutricional de los beneficiarios de los programas del ICBF.
NUTRICIÓN</v>
      </c>
      <c r="M17" s="127"/>
      <c r="N17" s="139" t="str">
        <f>+IF('1. IDENTIFICACION DEL RIESGO'!AB29="","",'1. IDENTIFICACION DEL RIESGO'!AB29)</f>
        <v>PP1</v>
      </c>
      <c r="O17" s="299"/>
      <c r="P17" s="390" t="s">
        <v>893</v>
      </c>
      <c r="Q17" s="136"/>
      <c r="R17" s="136">
        <f>IF(F17=DATOS!BL$3,VLOOKUP(P17,Tabla42C,2,0),VLOOKUP(P17,Tabla42[],2,0))</f>
        <v>1</v>
      </c>
      <c r="S17" s="391" t="s">
        <v>1021</v>
      </c>
      <c r="T17" s="392"/>
      <c r="U17" s="392"/>
      <c r="V17" s="392"/>
      <c r="W17" s="392"/>
      <c r="X17" s="392"/>
      <c r="Y17" s="392">
        <v>1</v>
      </c>
      <c r="Z17" s="392" t="e">
        <f>+IF(F17=DATOS!BL$3,'2. ANALISIS DEL RIESGO'!Y17,AVERAGE(AVERAGE('2. ANALISIS DEL RIESGO'!T17:X17),'2. ANALISIS DEL RIESGO'!Y17))</f>
        <v>#DIV/0!</v>
      </c>
      <c r="AA17" s="136"/>
      <c r="AB17" s="138" t="e">
        <f>IF(F17="","",IF(F17=DATOS!$BL$3,IF(Z17&gt;=12,DATOS!$AW$6,IF(Z17&gt;=6,DATOS!$AW$5,IF(Z17&gt;=1,DATOS!$AW$4,""))),IF(Z17&gt;4,DATOS!$AW$6,IF(Z17&gt;3,DATOS!$AW$5,IF(Z17&gt;2,DATOS!$AW$4,IF(Z17&gt;1,DATOS!$AW$3,IF(Z17&gt;0,DATOS!$AW$2,"")))))))</f>
        <v>#DIV/0!</v>
      </c>
      <c r="AC17" s="321"/>
      <c r="AD17" s="321" t="e">
        <f>IF(F17=DATOS!$BL$3,VLOOKUP(AB17,Tabla44C,2,0),VLOOKUP(AB17,Tabla44[],2,0))</f>
        <v>#DIV/0!</v>
      </c>
      <c r="AE17" s="140" t="e">
        <f>IF(OR(P17="",S17=""),"",IF(F17=DATOS!$BL$3,INDEX(MATRIZ_RIESGOS_CORRUPCION,'2. ANALISIS DEL RIESGO'!R17,'2. ANALISIS DEL RIESGO'!AD17),INDEX(MATRIZ_RIESGOS,'2. ANALISIS DEL RIESGO'!R17,'2. ANALISIS DEL RIESGO'!AD17)))</f>
        <v>#DIV/0!</v>
      </c>
      <c r="AF17" s="128" t="str">
        <f>N17</f>
        <v>PP1</v>
      </c>
      <c r="AG17" s="128" t="str">
        <f>IFERROR(IF(F17=DATOS!$BL$3,INDEX(DATOS!$BD$26:$BF$30,'2. ANALISIS DEL RIESGO'!R17,'2. ANALISIS DEL RIESGO'!AD17),INDEX(DATOS!$BD$12:$BH$16,'2. ANALISIS DEL RIESGO'!R17,'2. ANALISIS DEL RIESGO'!AD17)),"")</f>
        <v/>
      </c>
      <c r="AH17" s="321"/>
      <c r="AI17" s="142" t="str">
        <f>concatenateif(Tabla46[ID RIESGO],N17,Tabla46[DESCRIPCION DEL CONTROL],CHAR(10))</f>
        <v/>
      </c>
      <c r="AJ17" s="136"/>
      <c r="AK17" s="203" t="str">
        <f>IFERROR(IF(AVERAGEIFS(Tabla46[SOLIDEZ INDIVIDUAL DE CADA CONTROL],Tabla46[ID RIESGO],N17)=0,"",AVERAGEIFS(Tabla46[SOLIDEZ INDIVIDUAL DE CADA CONTROL],Tabla46[ID RIESGO],N17)),"")</f>
        <v/>
      </c>
      <c r="AL17" s="136"/>
      <c r="AM17" s="143" t="str">
        <f>IF(OR(AK17="",ISTEXT(AK17)),"",IF(AK17=100,DATOS!$AR$80,IF(AK17&gt;=50,DATOS!$AR$81,DATOS!$AR$82)))</f>
        <v/>
      </c>
      <c r="AN17" s="192"/>
      <c r="AO17" s="193" t="str">
        <f>IF(AM17="","",VLOOKUP(AM17,DATOS!$AR$80:$AS$82,2,0))</f>
        <v/>
      </c>
      <c r="AP17" s="393"/>
      <c r="AQ17" s="394" t="s">
        <v>1017</v>
      </c>
      <c r="AR17" s="395"/>
      <c r="AS17" s="396" t="s">
        <v>1018</v>
      </c>
      <c r="AT17" s="321"/>
      <c r="AU17" s="397">
        <f>IFERROR(MIN(IF(AQ17="","",IF(AND(AQ17="Directamente",AM17="FUERTE"),MIN(R17+2,5),IF(AND(AQ17="Directamente",AM17="MODERADO"),MIN(R17+1,5),R17))),5),"")</f>
        <v>1</v>
      </c>
      <c r="AV17" s="398" t="str">
        <f>IFERROR(MIN(IF(AS17="","",IF(AND(AS17="Directamente",AM17="FUERTE"),MAX(AD17-2,1),IF(AND(AS17="Indirectamente",AM17="FUERTE"),MAX(AD17-1,1),IF(AND(AS17="Directamente",AM17="MODERADO"),MAX(AD17-1,1),AD17)))),5),"")</f>
        <v/>
      </c>
      <c r="AW17" s="141" t="str">
        <f>IF(OR(AU17="",AV17=""),"",IF(F17=DATOS!$BL$3,INDEX(MATRIZ_RIESGOS_CORRUPCION,'2. ANALISIS DEL RIESGO'!AU17,'2. ANALISIS DEL RIESGO'!AV17),INDEX(MATRIZ_RIESGOS,'2. ANALISIS DEL RIESGO'!AU17,'2. ANALISIS DEL RIESGO'!AV17)))</f>
        <v/>
      </c>
      <c r="AX17" s="47" t="str">
        <f>N17</f>
        <v>PP1</v>
      </c>
      <c r="AY17" s="96" t="str">
        <f>IFERROR(IF(F17=DATOS!$BL$3,INDEX(DATOS!$BD$26:$BF$30,'2. ANALISIS DEL RIESGO'!AU17,'2. ANALISIS DEL RIESGO'!AV17),INDEX(DATOS!$BD$12:$BH$16,'2. ANALISIS DEL RIESGO'!AU17,'2. ANALISIS DEL RIESGO'!AV17)),"")</f>
        <v/>
      </c>
      <c r="AZ17" s="15"/>
      <c r="BA17" s="202"/>
      <c r="BB17" s="90"/>
      <c r="BC17" s="202"/>
      <c r="BD17" s="90"/>
      <c r="BE17" s="330"/>
      <c r="BF17" s="90"/>
      <c r="BG17" s="422"/>
      <c r="BH17" s="90"/>
      <c r="BI17" s="202"/>
      <c r="BJ17" s="93"/>
      <c r="BK17" s="202"/>
      <c r="BL17" s="93"/>
      <c r="BM17" s="575"/>
      <c r="BN17" s="576"/>
      <c r="BO17" s="576"/>
      <c r="BP17" s="576"/>
      <c r="BQ17" s="576"/>
      <c r="BR17" s="576"/>
      <c r="BS17" s="576"/>
      <c r="BT17" s="577"/>
      <c r="BV17" s="575"/>
      <c r="BW17" s="576"/>
      <c r="BX17" s="576"/>
      <c r="BY17" s="576"/>
      <c r="BZ17" s="576"/>
      <c r="CA17" s="576"/>
      <c r="CB17" s="576"/>
      <c r="CC17" s="577"/>
      <c r="CE17" s="575"/>
      <c r="CF17" s="576"/>
      <c r="CG17" s="576"/>
      <c r="CH17" s="576"/>
      <c r="CI17" s="576"/>
      <c r="CJ17" s="576"/>
      <c r="CK17" s="576"/>
      <c r="CL17" s="577"/>
    </row>
    <row r="18" spans="2:90" s="258" customFormat="1" ht="315.75" customHeight="1" x14ac:dyDescent="0.25">
      <c r="B18" s="254"/>
      <c r="C18" s="254"/>
      <c r="D18" s="255"/>
      <c r="E18" s="264"/>
      <c r="F18" s="193" t="str">
        <f>+IF('1. IDENTIFICACION DEL RIESGO'!F30="","",'1. IDENTIFICACION DEL RIESGO'!F30)</f>
        <v>Eje de Calidad</v>
      </c>
      <c r="G18" s="127"/>
      <c r="H18" s="584" t="str">
        <f>+IF('1. IDENTIFICACION DEL RIESGO'!H30="","",'1. IDENTIFICACION DEL RIESGO'!H30)</f>
        <v xml:space="preserve">Promoción y prevención </v>
      </c>
      <c r="I18" s="585"/>
      <c r="J18" s="126"/>
      <c r="K18" s="126"/>
      <c r="L18" s="464" t="str">
        <f>+IF('1. IDENTIFICACION DEL RIESGO'!O30="","",'1. IDENTIFICACION DEL RIESGO'!O30)</f>
        <v>Planes departamentales  y territoriales de seguridad alimentaria y nutricional-SAN formulados sin la Participación del ICBF.  
NUTRICIÓN</v>
      </c>
      <c r="M18" s="126"/>
      <c r="N18" s="139" t="str">
        <f>+IF('1. IDENTIFICACION DEL RIESGO'!AB30="","",'1. IDENTIFICACION DEL RIESGO'!AB30)</f>
        <v>PP2</v>
      </c>
      <c r="O18" s="475"/>
      <c r="P18" s="477" t="s">
        <v>355</v>
      </c>
      <c r="Q18" s="393"/>
      <c r="R18" s="393">
        <f>IF(F18=DATOS!BL$3,VLOOKUP(P18,Tabla42C,2,0),VLOOKUP(P18,Tabla42[],2,0))</f>
        <v>2</v>
      </c>
      <c r="S18" s="469" t="s">
        <v>1076</v>
      </c>
      <c r="T18" s="393">
        <v>3</v>
      </c>
      <c r="U18" s="393"/>
      <c r="V18" s="393"/>
      <c r="W18" s="393"/>
      <c r="X18" s="393"/>
      <c r="Y18" s="470">
        <v>1</v>
      </c>
      <c r="Z18" s="393">
        <f>+IF(F18=DATOS!BL$3,'2. ANALISIS DEL RIESGO'!Y18,AVERAGE(AVERAGE('2. ANALISIS DEL RIESGO'!T18:X18),'2. ANALISIS DEL RIESGO'!Y18))</f>
        <v>2</v>
      </c>
      <c r="AA18" s="393"/>
      <c r="AB18" s="193" t="str">
        <f>IF(F18="","",IF(F18=DATOS!$BL$3,IF(Z18&gt;=12,DATOS!$AW$6,IF(Z18&gt;=6,DATOS!$AW$5,IF(Z18&gt;=1,DATOS!$AW$4,""))),IF(Z18&gt;4,DATOS!$AW$6,IF(Z18&gt;3,DATOS!$AW$5,IF(Z18&gt;2,DATOS!$AW$4,IF(Z18&gt;1,DATOS!$AW$3,IF(Z18&gt;0,DATOS!$AW$2,"")))))))</f>
        <v xml:space="preserve">MENOR </v>
      </c>
      <c r="AC18" s="478"/>
      <c r="AD18" s="478">
        <f>IF(F18=DATOS!$BL$3,VLOOKUP(AB18,Tabla44C,2,0),VLOOKUP(AB18,Tabla44[],2,0))</f>
        <v>2</v>
      </c>
      <c r="AE18" s="471" t="str">
        <f>IF(OR(P18="",S18=""),"",IF(F18=DATOS!$BL$3,INDEX(MATRIZ_RIESGOS_CORRUPCION,'2. ANALISIS DEL RIESGO'!R18,'2. ANALISIS DEL RIESGO'!AD18),INDEX(MATRIZ_RIESGOS,'2. ANALISIS DEL RIESGO'!R18,'2. ANALISIS DEL RIESGO'!AD18)))</f>
        <v>ALTA-IMPORTANTE 8</v>
      </c>
      <c r="AF18" s="472" t="str">
        <f>N18</f>
        <v>PP2</v>
      </c>
      <c r="AG18" s="472">
        <f>IFERROR(IF(F18=DATOS!$BL$3,INDEX(DATOS!$BD$26:$BF$30,'2. ANALISIS DEL RIESGO'!R18,'2. ANALISIS DEL RIESGO'!AD18),INDEX(DATOS!$BD$12:$BH$16,'2. ANALISIS DEL RIESGO'!R18,'2. ANALISIS DEL RIESGO'!AD18)),"")</f>
        <v>7</v>
      </c>
      <c r="AH18" s="478"/>
      <c r="AI18" s="143" t="str">
        <f>concatenateif(Tabla46[ID RIESGO],N18,Tabla46[DESCRIPCION DEL CONTROL],CHAR(10))</f>
        <v xml:space="preserve">Acompañamiento a las Regionales para participar en la formualción e implementación de Planes de Seguridad alimentaria y Nutricional - SAN. </v>
      </c>
      <c r="AJ18" s="393"/>
      <c r="AK18" s="479">
        <f>IFERROR(IF(AVERAGEIFS(Tabla46[SOLIDEZ INDIVIDUAL DE CADA CONTROL],Tabla46[ID RIESGO],N18)=0,"",AVERAGEIFS(Tabla46[SOLIDEZ INDIVIDUAL DE CADA CONTROL],Tabla46[ID RIESGO],N18)),"")</f>
        <v>100</v>
      </c>
      <c r="AL18" s="393"/>
      <c r="AM18" s="143" t="str">
        <f>IF(OR(AK18="",ISTEXT(AK18)),"",IF(AK18=100,DATOS!$AR$80,IF(AK18&gt;=50,DATOS!$AR$81,DATOS!$AR$82)))</f>
        <v>FUERTE</v>
      </c>
      <c r="AN18" s="192"/>
      <c r="AO18" s="193" t="str">
        <f>IF(AM18="","",VLOOKUP(AM18,DATOS!$AR$80:$AS$82,2,0))</f>
        <v>El conjunto de controles mitiga el riesgo asociado y no requieren de acciones adicionales para su tratamiento.</v>
      </c>
      <c r="AP18" s="393"/>
      <c r="AQ18" s="394" t="s">
        <v>1016</v>
      </c>
      <c r="AR18" s="126"/>
      <c r="AS18" s="394" t="s">
        <v>1016</v>
      </c>
      <c r="AT18" s="478"/>
      <c r="AU18" s="480">
        <f t="shared" ref="AU18:AU26" si="0">IFERROR(MIN(IF(AQ18="","",IF(AND(AQ18="Directamente",AM18="FUERTE"),MIN(R18+2,5),IF(AND(AQ18="Directamente",AM18="MODERADO"),MIN(R18+1,5),R18))),5),"")</f>
        <v>4</v>
      </c>
      <c r="AV18" s="127">
        <f t="shared" ref="AV18:AV26" si="1">IFERROR(MIN(IF(AS18="","",IF(AND(AS18="Directamente",AM18="FUERTE"),MAX(AD18-2,1),IF(AND(AS18="Indirectamente",AM18="FUERTE"),MAX(AD18-1,1),IF(AND(AS18="Directamente",AM18="MODERADO"),MAX(AD18-1,1),AD18)))),5),"")</f>
        <v>1</v>
      </c>
      <c r="AW18" s="139" t="str">
        <f>IF(OR(AU18="",AV18=""),"",IF(F18=DATOS!$BL$3,INDEX(MATRIZ_RIESGOS_CORRUPCION,'2. ANALISIS DEL RIESGO'!AU18,'2. ANALISIS DEL RIESGO'!AV18),INDEX(MATRIZ_RIESGOS,'2. ANALISIS DEL RIESGO'!AU18,'2. ANALISIS DEL RIESGO'!AV18)))</f>
        <v>BAJO-TRIVIAL 2</v>
      </c>
      <c r="AX18" s="476" t="str">
        <f t="shared" ref="AX18:AX26" si="2">N18</f>
        <v>PP2</v>
      </c>
      <c r="AY18" s="475">
        <f>IFERROR(IF(F18=DATOS!$BL$3,INDEX(DATOS!$BD$26:$BF$30,'2. ANALISIS DEL RIESGO'!AU18,'2. ANALISIS DEL RIESGO'!AV18),INDEX(DATOS!$BD$12:$BH$16,'2. ANALISIS DEL RIESGO'!AU18,'2. ANALISIS DEL RIESGO'!AV18)),"")</f>
        <v>4</v>
      </c>
      <c r="AZ18" s="473"/>
      <c r="BA18" s="454"/>
      <c r="BB18" s="308"/>
      <c r="BC18" s="454"/>
      <c r="BD18" s="308"/>
      <c r="BE18" s="456"/>
      <c r="BF18" s="308"/>
      <c r="BG18" s="457"/>
      <c r="BH18" s="308"/>
      <c r="BI18" s="454"/>
      <c r="BJ18" s="481"/>
      <c r="BK18" s="454"/>
      <c r="BL18" s="481"/>
      <c r="BM18" s="578"/>
      <c r="BN18" s="579"/>
      <c r="BO18" s="579"/>
      <c r="BP18" s="579"/>
      <c r="BQ18" s="579"/>
      <c r="BR18" s="579"/>
      <c r="BS18" s="579"/>
      <c r="BT18" s="580"/>
      <c r="BU18" s="482"/>
      <c r="BV18" s="578"/>
      <c r="BW18" s="579"/>
      <c r="BX18" s="579"/>
      <c r="BY18" s="579"/>
      <c r="BZ18" s="579"/>
      <c r="CA18" s="579"/>
      <c r="CB18" s="579"/>
      <c r="CC18" s="580"/>
      <c r="CD18" s="482"/>
      <c r="CE18" s="578"/>
      <c r="CF18" s="579"/>
      <c r="CG18" s="579"/>
      <c r="CH18" s="579"/>
      <c r="CI18" s="579"/>
      <c r="CJ18" s="579"/>
      <c r="CK18" s="579"/>
      <c r="CL18" s="580"/>
    </row>
    <row r="19" spans="2:90" s="258" customFormat="1" ht="233.25" customHeight="1" x14ac:dyDescent="0.25">
      <c r="B19" s="254"/>
      <c r="C19" s="254"/>
      <c r="D19" s="255"/>
      <c r="E19" s="264"/>
      <c r="F19" s="193" t="str">
        <f>+IF('1. IDENTIFICACION DEL RIESGO'!F31="","",'1. IDENTIFICACION DEL RIESGO'!F31)</f>
        <v>Eje de Calidad</v>
      </c>
      <c r="G19" s="127"/>
      <c r="H19" s="584" t="str">
        <f>+IF('1. IDENTIFICACION DEL RIESGO'!H31="","",'1. IDENTIFICACION DEL RIESGO'!H31)</f>
        <v xml:space="preserve">Promoción y prevención </v>
      </c>
      <c r="I19" s="585"/>
      <c r="J19" s="126"/>
      <c r="K19" s="126"/>
      <c r="L19" s="464" t="str">
        <f>+IF('1. IDENTIFICACION DEL RIESGO'!O31="","",'1. IDENTIFICACION DEL RIESGO'!O31)</f>
        <v>Niños y niñas en riesgo de desnutrición con atención en las modalidades que lidera la dirección de nutrición del ICBF, que no mejoran su estado nutricional.
NUTRICIÓN</v>
      </c>
      <c r="M19" s="126"/>
      <c r="N19" s="139" t="str">
        <f>+IF('1. IDENTIFICACION DEL RIESGO'!AB31="","",'1. IDENTIFICACION DEL RIESGO'!AB31)</f>
        <v>PP3</v>
      </c>
      <c r="O19" s="475"/>
      <c r="P19" s="477" t="s">
        <v>355</v>
      </c>
      <c r="Q19" s="393"/>
      <c r="R19" s="393">
        <f>IF(F19=DATOS!BL$3,VLOOKUP(P19,Tabla42C,2,0),VLOOKUP(P19,Tabla42[],2,0))</f>
        <v>2</v>
      </c>
      <c r="S19" s="469" t="s">
        <v>966</v>
      </c>
      <c r="T19" s="393">
        <v>4</v>
      </c>
      <c r="U19" s="393"/>
      <c r="V19" s="393">
        <v>1</v>
      </c>
      <c r="W19" s="393"/>
      <c r="X19" s="393">
        <v>3</v>
      </c>
      <c r="Y19" s="393">
        <v>3</v>
      </c>
      <c r="Z19" s="393">
        <f>+IF(F19=DATOS!BL$3,'2. ANALISIS DEL RIESGO'!Y19,AVERAGE(AVERAGE('2. ANALISIS DEL RIESGO'!T19:X19),'2. ANALISIS DEL RIESGO'!Y19))</f>
        <v>2.833333333333333</v>
      </c>
      <c r="AA19" s="393"/>
      <c r="AB19" s="193" t="str">
        <f>IF(F19="","",IF(F19=DATOS!$BL$3,IF(Z19&gt;=12,DATOS!$AW$6,IF(Z19&gt;=6,DATOS!$AW$5,IF(Z19&gt;=1,DATOS!$AW$4,""))),IF(Z19&gt;4,DATOS!$AW$6,IF(Z19&gt;3,DATOS!$AW$5,IF(Z19&gt;2,DATOS!$AW$4,IF(Z19&gt;1,DATOS!$AW$3,IF(Z19&gt;0,DATOS!$AW$2,"")))))))</f>
        <v xml:space="preserve">MODERADO </v>
      </c>
      <c r="AC19" s="478">
        <v>1</v>
      </c>
      <c r="AD19" s="478">
        <f>IF(F19=DATOS!$BL$3,VLOOKUP(AB19,Tabla44C,2,0),VLOOKUP(AB19,Tabla44[],2,0))</f>
        <v>3</v>
      </c>
      <c r="AE19" s="471" t="str">
        <f>IF(OR(P19="",S19=""),"",IF(F19=DATOS!$BL$3,INDEX(MATRIZ_RIESGOS_CORRUPCION,'2. ANALISIS DEL RIESGO'!R19,'2. ANALISIS DEL RIESGO'!AD19),INDEX(MATRIZ_RIESGOS,'2. ANALISIS DEL RIESGO'!R19,'2. ANALISIS DEL RIESGO'!AD19)))</f>
        <v>ALTA-IMPORTANTE 12</v>
      </c>
      <c r="AF19" s="472" t="str">
        <f t="shared" ref="AF19" si="3">N19</f>
        <v>PP3</v>
      </c>
      <c r="AG19" s="472">
        <f>IFERROR(IF(F19=DATOS!$BL$3,INDEX(DATOS!$BD$26:$BF$30,'2. ANALISIS DEL RIESGO'!R19,'2. ANALISIS DEL RIESGO'!AD19),INDEX(DATOS!$BD$12:$BH$16,'2. ANALISIS DEL RIESGO'!R19,'2. ANALISIS DEL RIESGO'!AD19)),"")</f>
        <v>12</v>
      </c>
      <c r="AH19" s="478"/>
      <c r="AI19" s="143" t="str">
        <f>concatenateif(Tabla46[ID RIESGO],N19,Tabla46[DESCRIPCION DEL CONTROL],CHAR(10))</f>
        <v>Procesamiento de datos para cálculo de indicadores</v>
      </c>
      <c r="AJ19" s="393"/>
      <c r="AK19" s="479">
        <f>IFERROR(IF(AVERAGEIFS(Tabla46[SOLIDEZ INDIVIDUAL DE CADA CONTROL],Tabla46[ID RIESGO],N19)=0,"",AVERAGEIFS(Tabla46[SOLIDEZ INDIVIDUAL DE CADA CONTROL],Tabla46[ID RIESGO],N19)),"")</f>
        <v>100</v>
      </c>
      <c r="AL19" s="393"/>
      <c r="AM19" s="143" t="str">
        <f>IF(OR(AK19="",ISTEXT(AK19)),"",IF(AK19=100,DATOS!$AR$80,IF(AK19&gt;=50,DATOS!$AR$81,DATOS!$AR$82)))</f>
        <v>FUERTE</v>
      </c>
      <c r="AN19" s="192"/>
      <c r="AO19" s="193" t="str">
        <f>IF(AM19="","",VLOOKUP(AM19,DATOS!$AR$80:$AS$82,2,0))</f>
        <v>El conjunto de controles mitiga el riesgo asociado y no requieren de acciones adicionales para su tratamiento.</v>
      </c>
      <c r="AP19" s="393"/>
      <c r="AQ19" s="394" t="s">
        <v>1016</v>
      </c>
      <c r="AR19" s="126"/>
      <c r="AS19" s="394" t="s">
        <v>1018</v>
      </c>
      <c r="AT19" s="478"/>
      <c r="AU19" s="480">
        <f t="shared" si="0"/>
        <v>4</v>
      </c>
      <c r="AV19" s="127">
        <f t="shared" si="1"/>
        <v>2</v>
      </c>
      <c r="AW19" s="474" t="str">
        <f>IF(OR(AU19="",AV19=""),"",IF(F19=DATOS!$BL$3,INDEX(MATRIZ_RIESGOS_CORRUPCION,'2. ANALISIS DEL RIESGO'!AU19,'2. ANALISIS DEL RIESGO'!AV19),INDEX(MATRIZ_RIESGOS,'2. ANALISIS DEL RIESGO'!AU19,'2. ANALISIS DEL RIESGO'!AV19)))</f>
        <v>BAJO-ACEPTABLE 4</v>
      </c>
      <c r="AX19" s="476" t="str">
        <f t="shared" si="2"/>
        <v>PP3</v>
      </c>
      <c r="AY19" s="475">
        <f>IFERROR(IF(F19=DATOS!$BL$3,INDEX(DATOS!$BD$26:$BF$30,'2. ANALISIS DEL RIESGO'!AU19,'2. ANALISIS DEL RIESGO'!AV19),INDEX(DATOS!$BD$12:$BH$16,'2. ANALISIS DEL RIESGO'!AU19,'2. ANALISIS DEL RIESGO'!AV19)),"")</f>
        <v>9</v>
      </c>
      <c r="AZ19" s="473"/>
      <c r="BA19" s="454" t="s">
        <v>1123</v>
      </c>
      <c r="BB19" s="308"/>
      <c r="BC19" s="454" t="s">
        <v>1149</v>
      </c>
      <c r="BD19" s="308"/>
      <c r="BE19" s="456" t="s">
        <v>1150</v>
      </c>
      <c r="BF19" s="308"/>
      <c r="BG19" s="457" t="s">
        <v>1151</v>
      </c>
      <c r="BH19" s="308"/>
      <c r="BI19" s="454" t="s">
        <v>1152</v>
      </c>
      <c r="BJ19" s="481"/>
      <c r="BK19" s="454" t="s">
        <v>1160</v>
      </c>
      <c r="BL19" s="481"/>
      <c r="BM19" s="578"/>
      <c r="BN19" s="579"/>
      <c r="BO19" s="579"/>
      <c r="BP19" s="579"/>
      <c r="BQ19" s="579"/>
      <c r="BR19" s="579"/>
      <c r="BS19" s="579"/>
      <c r="BT19" s="580"/>
      <c r="BU19" s="482"/>
      <c r="BV19" s="578"/>
      <c r="BW19" s="579"/>
      <c r="BX19" s="579"/>
      <c r="BY19" s="579"/>
      <c r="BZ19" s="579"/>
      <c r="CA19" s="579"/>
      <c r="CB19" s="579"/>
      <c r="CC19" s="580"/>
      <c r="CD19" s="482"/>
      <c r="CE19" s="578"/>
      <c r="CF19" s="579"/>
      <c r="CG19" s="579"/>
      <c r="CH19" s="579"/>
      <c r="CI19" s="579"/>
      <c r="CJ19" s="579"/>
      <c r="CK19" s="579"/>
      <c r="CL19" s="580"/>
    </row>
    <row r="20" spans="2:90" s="258" customFormat="1" ht="251.25" customHeight="1" x14ac:dyDescent="0.25">
      <c r="B20" s="254"/>
      <c r="C20" s="254"/>
      <c r="D20" s="255"/>
      <c r="E20" s="264"/>
      <c r="F20" s="193" t="str">
        <f>+IF('1. IDENTIFICACION DEL RIESGO'!F32="","",'1. IDENTIFICACION DEL RIESGO'!F32)</f>
        <v>Eje de Calidad (Corrupción)</v>
      </c>
      <c r="G20" s="127"/>
      <c r="H20" s="584" t="str">
        <f>+IF('1. IDENTIFICACION DEL RIESGO'!H32="","",'1. IDENTIFICACION DEL RIESGO'!H32)</f>
        <v xml:space="preserve">Promoción y prevención </v>
      </c>
      <c r="I20" s="585"/>
      <c r="J20" s="126"/>
      <c r="K20" s="126"/>
      <c r="L20" s="464" t="str">
        <f>+IF('1. IDENTIFICACION DEL RIESGO'!O32="","",'1. IDENTIFICACION DEL RIESGO'!O32)</f>
        <v>Uso indebido de los alimentos de alto valor nutricional.
NUTRICIÓN</v>
      </c>
      <c r="M20" s="126"/>
      <c r="N20" s="139" t="str">
        <f>+IF('1. IDENTIFICACION DEL RIESGO'!AB32="","",'1. IDENTIFICACION DEL RIESGO'!AB32)</f>
        <v>PP4+</v>
      </c>
      <c r="O20" s="475"/>
      <c r="P20" s="143" t="s">
        <v>355</v>
      </c>
      <c r="Q20" s="393"/>
      <c r="R20" s="393">
        <f>IF(F20=DATOS!BL$3,VLOOKUP(P20,Tabla42C,2,0),VLOOKUP(P20,Tabla42[],2,0))</f>
        <v>2</v>
      </c>
      <c r="S20" s="469" t="s">
        <v>1065</v>
      </c>
      <c r="T20" s="393"/>
      <c r="U20" s="393"/>
      <c r="V20" s="393"/>
      <c r="W20" s="393"/>
      <c r="X20" s="393"/>
      <c r="Y20" s="393">
        <v>16</v>
      </c>
      <c r="Z20" s="393">
        <f>+IF(F20=DATOS!BL$3,'2. ANALISIS DEL RIESGO'!Y20,AVERAGE(AVERAGE('2. ANALISIS DEL RIESGO'!T20:X20),'2. ANALISIS DEL RIESGO'!Y20))</f>
        <v>16</v>
      </c>
      <c r="AA20" s="393"/>
      <c r="AB20" s="193" t="str">
        <f>IF(F20="","",IF(F20=DATOS!$BL$3,IF(Z20&gt;=12,DATOS!$AW$6,IF(Z20&gt;=6,DATOS!$AW$5,IF(Z20&gt;=1,DATOS!$AW$4,""))),IF(Z20&gt;4,DATOS!$AW$6,IF(Z20&gt;3,DATOS!$AW$5,IF(Z20&gt;2,DATOS!$AW$4,IF(Z20&gt;1,DATOS!$AW$3,IF(Z20&gt;0,DATOS!$AW$2,"")))))))</f>
        <v>CATASTROFICO</v>
      </c>
      <c r="AC20" s="478"/>
      <c r="AD20" s="478">
        <f>IF(F20=DATOS!$BL$3,VLOOKUP(AB20,Tabla44C,2,0),VLOOKUP(AB20,Tabla44[],2,0))</f>
        <v>3</v>
      </c>
      <c r="AE20" s="471" t="str">
        <f>IF(OR(P20="",S20=""),"",IF(F20=DATOS!$BL$3,INDEX(MATRIZ_RIESGOS_CORRUPCION,'2. ANALISIS DEL RIESGO'!R20,'2. ANALISIS DEL RIESGO'!AD20),INDEX(MATRIZ_RIESGOS,'2. ANALISIS DEL RIESGO'!R20,'2. ANALISIS DEL RIESGO'!AD20)))</f>
        <v>EXTREMA 80</v>
      </c>
      <c r="AF20" s="472" t="str">
        <f t="shared" ref="AF20:AF26" si="4">N20</f>
        <v>PP4+</v>
      </c>
      <c r="AG20" s="472">
        <f>IFERROR(IF(F20=DATOS!$BL$3,INDEX(DATOS!$BD$26:$BF$30,'2. ANALISIS DEL RIESGO'!R20,'2. ANALISIS DEL RIESGO'!AD20),INDEX(DATOS!$BD$12:$BH$16,'2. ANALISIS DEL RIESGO'!R20,'2. ANALISIS DEL RIESGO'!AD20)),"")</f>
        <v>37</v>
      </c>
      <c r="AH20" s="478"/>
      <c r="AI20" s="143" t="str">
        <f>concatenateif(Tabla46[ID RIESGO],N20,Tabla46[DESCRIPCION DEL CONTROL],CHAR(10))</f>
        <v>Mejoramiento de los esquemas de control y seguimiento a la entrega de AAVN</v>
      </c>
      <c r="AJ20" s="393"/>
      <c r="AK20" s="479">
        <f>IFERROR(IF(AVERAGEIFS(Tabla46[SOLIDEZ INDIVIDUAL DE CADA CONTROL],Tabla46[ID RIESGO],N20)=0,"",AVERAGEIFS(Tabla46[SOLIDEZ INDIVIDUAL DE CADA CONTROL],Tabla46[ID RIESGO],N20)),"")</f>
        <v>100</v>
      </c>
      <c r="AL20" s="393"/>
      <c r="AM20" s="143" t="str">
        <f>IF(OR(AK20="",ISTEXT(AK20)),"",IF(AK20=100,DATOS!$AR$80,IF(AK20&gt;=50,DATOS!$AR$81,DATOS!$AR$82)))</f>
        <v>FUERTE</v>
      </c>
      <c r="AN20" s="192"/>
      <c r="AO20" s="193" t="str">
        <f>IF(AM20="","",VLOOKUP(AM20,DATOS!$AR$80:$AS$82,2,0))</f>
        <v>El conjunto de controles mitiga el riesgo asociado y no requieren de acciones adicionales para su tratamiento.</v>
      </c>
      <c r="AP20" s="393"/>
      <c r="AQ20" s="394" t="s">
        <v>1016</v>
      </c>
      <c r="AR20" s="126"/>
      <c r="AS20" s="394" t="s">
        <v>1017</v>
      </c>
      <c r="AT20" s="478"/>
      <c r="AU20" s="480">
        <f t="shared" si="0"/>
        <v>4</v>
      </c>
      <c r="AV20" s="127">
        <f t="shared" si="1"/>
        <v>3</v>
      </c>
      <c r="AW20" s="139" t="str">
        <f>IF(OR(AU20="",AV20=""),"",IF(F20=DATOS!$BL$3,INDEX(MATRIZ_RIESGOS_CORRUPCION,'2. ANALISIS DEL RIESGO'!AU20,'2. ANALISIS DEL RIESGO'!AV20),INDEX(MATRIZ_RIESGOS,'2. ANALISIS DEL RIESGO'!AU20,'2. ANALISIS DEL RIESGO'!AV20)))</f>
        <v>ALTA 40</v>
      </c>
      <c r="AX20" s="476" t="str">
        <f t="shared" si="2"/>
        <v>PP4+</v>
      </c>
      <c r="AY20" s="475">
        <f>IFERROR(IF(F20=DATOS!$BL$3,INDEX(DATOS!$BD$26:$BF$30,'2. ANALISIS DEL RIESGO'!AU20,'2. ANALISIS DEL RIESGO'!AV20),INDEX(DATOS!$BD$12:$BH$16,'2. ANALISIS DEL RIESGO'!AU20,'2. ANALISIS DEL RIESGO'!AV20)),"")</f>
        <v>39</v>
      </c>
      <c r="AZ20" s="473"/>
      <c r="BA20" s="454" t="s">
        <v>1069</v>
      </c>
      <c r="BB20" s="308"/>
      <c r="BC20" s="454" t="s">
        <v>1154</v>
      </c>
      <c r="BD20" s="308"/>
      <c r="BE20" s="457" t="s">
        <v>1155</v>
      </c>
      <c r="BF20" s="308"/>
      <c r="BG20" s="457" t="s">
        <v>1156</v>
      </c>
      <c r="BH20" s="308"/>
      <c r="BI20" s="454" t="s">
        <v>1153</v>
      </c>
      <c r="BJ20" s="481"/>
      <c r="BK20" s="454" t="s">
        <v>1157</v>
      </c>
      <c r="BL20" s="481"/>
      <c r="BM20" s="578"/>
      <c r="BN20" s="579"/>
      <c r="BO20" s="579"/>
      <c r="BP20" s="579"/>
      <c r="BQ20" s="579"/>
      <c r="BR20" s="579"/>
      <c r="BS20" s="579"/>
      <c r="BT20" s="580"/>
      <c r="BU20" s="482"/>
      <c r="BV20" s="578"/>
      <c r="BW20" s="579"/>
      <c r="BX20" s="579"/>
      <c r="BY20" s="579"/>
      <c r="BZ20" s="579"/>
      <c r="CA20" s="579"/>
      <c r="CB20" s="579"/>
      <c r="CC20" s="580"/>
      <c r="CD20" s="482"/>
      <c r="CE20" s="578"/>
      <c r="CF20" s="579"/>
      <c r="CG20" s="579"/>
      <c r="CH20" s="579"/>
      <c r="CI20" s="579"/>
      <c r="CJ20" s="579"/>
      <c r="CK20" s="579"/>
      <c r="CL20" s="580"/>
    </row>
    <row r="21" spans="2:90" s="258" customFormat="1" ht="409.5" x14ac:dyDescent="0.25">
      <c r="B21" s="254"/>
      <c r="C21" s="254"/>
      <c r="D21" s="255"/>
      <c r="E21" s="264"/>
      <c r="F21" s="193" t="str">
        <f>+IF('1. IDENTIFICACION DEL RIESGO'!F33="","",'1. IDENTIFICACION DEL RIESGO'!F33)</f>
        <v>Eje de Calidad</v>
      </c>
      <c r="G21" s="127"/>
      <c r="H21" s="584" t="str">
        <f>+IF('1. IDENTIFICACION DEL RIESGO'!H33="","",'1. IDENTIFICACION DEL RIESGO'!H33)</f>
        <v xml:space="preserve">Promoción y prevención </v>
      </c>
      <c r="I21" s="585"/>
      <c r="J21" s="126"/>
      <c r="K21" s="126"/>
      <c r="L21" s="464" t="str">
        <f>+IF('1. IDENTIFICACION DEL RIESGO'!O33="","",'1. IDENTIFICACION DEL RIESGO'!O33)</f>
        <v>Inadecuada focalizacion de la población a atender en los programas del Instituto
PRIMERA INFANCIA
FAMILIA
NIÑEZ</v>
      </c>
      <c r="M21" s="126"/>
      <c r="N21" s="139" t="str">
        <f>+IF('1. IDENTIFICACION DEL RIESGO'!AB33="","",'1. IDENTIFICACION DEL RIESGO'!AB33)</f>
        <v>PP5</v>
      </c>
      <c r="O21" s="475"/>
      <c r="P21" s="483" t="s">
        <v>355</v>
      </c>
      <c r="Q21" s="308"/>
      <c r="R21" s="308">
        <f>IF(F21=DATOS!BL$3,VLOOKUP(P21,Tabla42C,2,0),VLOOKUP(P21,Tabla42[],2,0))</f>
        <v>2</v>
      </c>
      <c r="S21" s="454" t="s">
        <v>976</v>
      </c>
      <c r="T21" s="308">
        <v>3</v>
      </c>
      <c r="U21" s="308"/>
      <c r="V21" s="308">
        <v>1</v>
      </c>
      <c r="W21" s="308">
        <v>3</v>
      </c>
      <c r="X21" s="308">
        <v>3</v>
      </c>
      <c r="Y21" s="308">
        <v>4</v>
      </c>
      <c r="Z21" s="308">
        <f>+IF(F21=DATOS!BL$3,'2. ANALISIS DEL RIESGO'!Y21,AVERAGE(AVERAGE('2. ANALISIS DEL RIESGO'!T21:X21),'2. ANALISIS DEL RIESGO'!Y21))</f>
        <v>3.25</v>
      </c>
      <c r="AA21" s="308"/>
      <c r="AB21" s="193" t="str">
        <f>IF(F21="","",IF(F21=DATOS!$BL$3,IF(Z21&gt;=12,DATOS!$AW$6,IF(Z21&gt;=6,DATOS!$AW$5,IF(Z21&gt;=1,DATOS!$AW$4,""))),IF(Z21&gt;4,DATOS!$AW$6,IF(Z21&gt;3,DATOS!$AW$5,IF(Z21&gt;2,DATOS!$AW$4,IF(Z21&gt;1,DATOS!$AW$3,IF(Z21&gt;0,DATOS!$AW$2,"")))))))</f>
        <v>MAYOR</v>
      </c>
      <c r="AC21" s="478"/>
      <c r="AD21" s="478">
        <f>IF(F21=DATOS!$BL$3,VLOOKUP(AB21,Tabla44C,2,0),VLOOKUP(AB21,Tabla44[],2,0))</f>
        <v>4</v>
      </c>
      <c r="AE21" s="471" t="str">
        <f>IF(OR(P21="",S21=""),"",IF(F21=DATOS!$BL$3,INDEX(MATRIZ_RIESGOS_CORRUPCION,'2. ANALISIS DEL RIESGO'!R21,'2. ANALISIS DEL RIESGO'!AD21),INDEX(MATRIZ_RIESGOS,'2. ANALISIS DEL RIESGO'!R21,'2. ANALISIS DEL RIESGO'!AD21)))</f>
        <v>EXTREMA-INACEPTABLE 16</v>
      </c>
      <c r="AF21" s="472" t="str">
        <f t="shared" si="4"/>
        <v>PP5</v>
      </c>
      <c r="AG21" s="472">
        <f>IFERROR(IF(F21=DATOS!$BL$3,INDEX(DATOS!$BD$26:$BF$30,'2. ANALISIS DEL RIESGO'!R21,'2. ANALISIS DEL RIESGO'!AD21),INDEX(DATOS!$BD$12:$BH$16,'2. ANALISIS DEL RIESGO'!R21,'2. ANALISIS DEL RIESGO'!AD21)),"")</f>
        <v>17</v>
      </c>
      <c r="AH21" s="478"/>
      <c r="AI21" s="143" t="str">
        <f>concatenateif(Tabla46[ID RIESGO],N21,Tabla46[DESCRIPCION DEL CONTROL],CHAR(10))</f>
        <v xml:space="preserve">Socializar los Criterios de focalización establecidos  en el Procedimiento y Manual Operativo vigente
Realizar cruce de información de la población atendida contra los criterios de focalización establecidos. 
Cruce de base de población focalizada contra informe de atención dentro del sistema de información </v>
      </c>
      <c r="AJ21" s="393"/>
      <c r="AK21" s="479">
        <f>IFERROR(IF(AVERAGEIFS(Tabla46[SOLIDEZ INDIVIDUAL DE CADA CONTROL],Tabla46[ID RIESGO],N21)=0,"",AVERAGEIFS(Tabla46[SOLIDEZ INDIVIDUAL DE CADA CONTROL],Tabla46[ID RIESGO],N21)),"")</f>
        <v>100</v>
      </c>
      <c r="AL21" s="393"/>
      <c r="AM21" s="143" t="str">
        <f>IF(OR(AK21="",ISTEXT(AK21)),"",IF(AK21=100,DATOS!$AR$80,IF(AK21&gt;=50,DATOS!$AR$81,DATOS!$AR$82)))</f>
        <v>FUERTE</v>
      </c>
      <c r="AN21" s="192"/>
      <c r="AO21" s="193" t="str">
        <f>IF(AM21="","",VLOOKUP(AM21,DATOS!$AR$80:$AS$82,2,0))</f>
        <v>El conjunto de controles mitiga el riesgo asociado y no requieren de acciones adicionales para su tratamiento.</v>
      </c>
      <c r="AP21" s="308"/>
      <c r="AQ21" s="144" t="s">
        <v>1016</v>
      </c>
      <c r="AR21" s="475"/>
      <c r="AS21" s="144" t="s">
        <v>1017</v>
      </c>
      <c r="AT21" s="484"/>
      <c r="AU21" s="480">
        <f t="shared" si="0"/>
        <v>4</v>
      </c>
      <c r="AV21" s="127">
        <f t="shared" si="1"/>
        <v>4</v>
      </c>
      <c r="AW21" s="139" t="str">
        <f>IF(OR(AU21="",AV21=""),"",IF(F21=DATOS!$BL$3,INDEX(MATRIZ_RIESGOS_CORRUPCION,'2. ANALISIS DEL RIESGO'!AU21,'2. ANALISIS DEL RIESGO'!AV21),INDEX(MATRIZ_RIESGOS,'2. ANALISIS DEL RIESGO'!AU21,'2. ANALISIS DEL RIESGO'!AV21)))</f>
        <v>ALTA-IMPORTANTE 8</v>
      </c>
      <c r="AX21" s="476" t="str">
        <f t="shared" si="2"/>
        <v>PP5</v>
      </c>
      <c r="AY21" s="475">
        <f>IFERROR(IF(F21=DATOS!$BL$3,INDEX(DATOS!$BD$26:$BF$30,'2. ANALISIS DEL RIESGO'!AU21,'2. ANALISIS DEL RIESGO'!AV21),INDEX(DATOS!$BD$12:$BH$16,'2. ANALISIS DEL RIESGO'!AU21,'2. ANALISIS DEL RIESGO'!AV21)),"")</f>
        <v>19</v>
      </c>
      <c r="AZ21" s="473"/>
      <c r="BA21" s="454" t="s">
        <v>1158</v>
      </c>
      <c r="BB21" s="308"/>
      <c r="BC21" s="454" t="s">
        <v>1117</v>
      </c>
      <c r="BD21" s="308"/>
      <c r="BE21" s="456" t="s">
        <v>1159</v>
      </c>
      <c r="BF21" s="308"/>
      <c r="BG21" s="457" t="s">
        <v>1139</v>
      </c>
      <c r="BH21" s="308"/>
      <c r="BI21" s="454" t="s">
        <v>1161</v>
      </c>
      <c r="BJ21" s="481"/>
      <c r="BK21" s="454" t="s">
        <v>1118</v>
      </c>
      <c r="BL21" s="481"/>
      <c r="BM21" s="578"/>
      <c r="BN21" s="579"/>
      <c r="BO21" s="579"/>
      <c r="BP21" s="579"/>
      <c r="BQ21" s="579"/>
      <c r="BR21" s="579"/>
      <c r="BS21" s="579"/>
      <c r="BT21" s="580"/>
      <c r="BU21" s="482"/>
      <c r="BV21" s="578"/>
      <c r="BW21" s="579"/>
      <c r="BX21" s="579"/>
      <c r="BY21" s="579"/>
      <c r="BZ21" s="579"/>
      <c r="CA21" s="579"/>
      <c r="CB21" s="579"/>
      <c r="CC21" s="580"/>
      <c r="CD21" s="482"/>
      <c r="CE21" s="578"/>
      <c r="CF21" s="579"/>
      <c r="CG21" s="579"/>
      <c r="CH21" s="579"/>
      <c r="CI21" s="579"/>
      <c r="CJ21" s="579"/>
      <c r="CK21" s="579"/>
      <c r="CL21" s="580"/>
    </row>
    <row r="22" spans="2:90" s="258" customFormat="1" ht="409.5" x14ac:dyDescent="0.25">
      <c r="B22" s="254"/>
      <c r="C22" s="254"/>
      <c r="D22" s="255"/>
      <c r="E22" s="264"/>
      <c r="F22" s="193" t="str">
        <f>+IF('1. IDENTIFICACION DEL RIESGO'!F34="","",'1. IDENTIFICACION DEL RIESGO'!F34)</f>
        <v>Eje de Calidad</v>
      </c>
      <c r="G22" s="127"/>
      <c r="H22" s="584" t="str">
        <f>+IF('1. IDENTIFICACION DEL RIESGO'!H34="","",'1. IDENTIFICACION DEL RIESGO'!H34)</f>
        <v xml:space="preserve">Promoción y prevención </v>
      </c>
      <c r="I22" s="585"/>
      <c r="J22" s="126"/>
      <c r="K22" s="126"/>
      <c r="L22" s="464" t="str">
        <f>+IF('1. IDENTIFICACION DEL RIESGO'!O34="","",'1. IDENTIFICACION DEL RIESGO'!O34)</f>
        <v>Programas del ICBF no articulados en funcion de la atención integral
PRIMERA INFANCIA</v>
      </c>
      <c r="M22" s="126"/>
      <c r="N22" s="139" t="str">
        <f>+IF('1. IDENTIFICACION DEL RIESGO'!AB34="","",'1. IDENTIFICACION DEL RIESGO'!AB34)</f>
        <v>PP6</v>
      </c>
      <c r="O22" s="475"/>
      <c r="P22" s="483" t="s">
        <v>892</v>
      </c>
      <c r="Q22" s="308"/>
      <c r="R22" s="308">
        <f>IF(F22=DATOS!BL$3,VLOOKUP(P22,Tabla42C,2,0),VLOOKUP(P22,Tabla42[],2,0))</f>
        <v>3</v>
      </c>
      <c r="S22" s="454" t="s">
        <v>1076</v>
      </c>
      <c r="T22" s="308">
        <v>2</v>
      </c>
      <c r="U22" s="308"/>
      <c r="V22" s="308"/>
      <c r="W22" s="308"/>
      <c r="X22" s="308"/>
      <c r="Y22" s="308">
        <v>1</v>
      </c>
      <c r="Z22" s="308">
        <f>+IF(F22=DATOS!BL$3,'2. ANALISIS DEL RIESGO'!Y22,AVERAGE(AVERAGE('2. ANALISIS DEL RIESGO'!T22:X22),'2. ANALISIS DEL RIESGO'!Y22))</f>
        <v>1.5</v>
      </c>
      <c r="AA22" s="308"/>
      <c r="AB22" s="193" t="str">
        <f>IF(F22="","",IF(F22=DATOS!$BL$3,IF(Z22&gt;=12,DATOS!$AW$6,IF(Z22&gt;=6,DATOS!$AW$5,IF(Z22&gt;=1,DATOS!$AW$4,""))),IF(Z22&gt;4,DATOS!$AW$6,IF(Z22&gt;3,DATOS!$AW$5,IF(Z22&gt;2,DATOS!$AW$4,IF(Z22&gt;1,DATOS!$AW$3,IF(Z22&gt;0,DATOS!$AW$2,"")))))))</f>
        <v xml:space="preserve">MENOR </v>
      </c>
      <c r="AC22" s="478"/>
      <c r="AD22" s="478">
        <f>IF(F22=DATOS!$BL$3,VLOOKUP(AB22,Tabla44C,2,0),VLOOKUP(AB22,Tabla44[],2,0))</f>
        <v>2</v>
      </c>
      <c r="AE22" s="471" t="str">
        <f>IF(OR(P22="",S22=""),"",IF(F22=DATOS!$BL$3,INDEX(MATRIZ_RIESGOS_CORRUPCION,'2. ANALISIS DEL RIESGO'!R22,'2. ANALISIS DEL RIESGO'!AD22),INDEX(MATRIZ_RIESGOS,'2. ANALISIS DEL RIESGO'!R22,'2. ANALISIS DEL RIESGO'!AD22)))</f>
        <v>MODERADO 6</v>
      </c>
      <c r="AF22" s="472" t="str">
        <f t="shared" si="4"/>
        <v>PP6</v>
      </c>
      <c r="AG22" s="472">
        <f>IFERROR(IF(F22=DATOS!$BL$3,INDEX(DATOS!$BD$26:$BF$30,'2. ANALISIS DEL RIESGO'!R22,'2. ANALISIS DEL RIESGO'!AD22),INDEX(DATOS!$BD$12:$BH$16,'2. ANALISIS DEL RIESGO'!R22,'2. ANALISIS DEL RIESGO'!AD22)),"")</f>
        <v>8</v>
      </c>
      <c r="AH22" s="478"/>
      <c r="AI22" s="143" t="str">
        <f>concatenateif(Tabla46[ID RIESGO],N22,Tabla46[DESCRIPCION DEL CONTROL],CHAR(10))</f>
        <v/>
      </c>
      <c r="AJ22" s="393"/>
      <c r="AK22" s="479" t="str">
        <f>IFERROR(IF(AVERAGEIFS(Tabla46[SOLIDEZ INDIVIDUAL DE CADA CONTROL],Tabla46[ID RIESGO],N22)=0,"",AVERAGEIFS(Tabla46[SOLIDEZ INDIVIDUAL DE CADA CONTROL],Tabla46[ID RIESGO],N22)),"")</f>
        <v/>
      </c>
      <c r="AL22" s="393"/>
      <c r="AM22" s="143" t="str">
        <f>IF(OR(AK22="",ISTEXT(AK22)),"",IF(AK22=100,DATOS!$AR$80,IF(AK22&gt;=50,DATOS!$AR$81,DATOS!$AR$82)))</f>
        <v/>
      </c>
      <c r="AN22" s="192"/>
      <c r="AO22" s="193" t="str">
        <f>IF(AM22="","",VLOOKUP(AM22,DATOS!$AR$80:$AS$82,2,0))</f>
        <v/>
      </c>
      <c r="AP22" s="308"/>
      <c r="AQ22" s="144" t="s">
        <v>1017</v>
      </c>
      <c r="AR22" s="475"/>
      <c r="AS22" s="144" t="s">
        <v>1017</v>
      </c>
      <c r="AT22" s="484"/>
      <c r="AU22" s="480">
        <f t="shared" si="0"/>
        <v>3</v>
      </c>
      <c r="AV22" s="127">
        <f t="shared" si="1"/>
        <v>2</v>
      </c>
      <c r="AW22" s="139" t="str">
        <f>IF(OR(AU22="",AV22=""),"",IF(F22=DATOS!$BL$3,INDEX(MATRIZ_RIESGOS_CORRUPCION,'2. ANALISIS DEL RIESGO'!AU22,'2. ANALISIS DEL RIESGO'!AV22),INDEX(MATRIZ_RIESGOS,'2. ANALISIS DEL RIESGO'!AU22,'2. ANALISIS DEL RIESGO'!AV22)))</f>
        <v>MODERADO 6</v>
      </c>
      <c r="AX22" s="476" t="str">
        <f t="shared" si="2"/>
        <v>PP6</v>
      </c>
      <c r="AY22" s="475">
        <f>IFERROR(IF(F22=DATOS!$BL$3,INDEX(DATOS!$BD$26:$BF$30,'2. ANALISIS DEL RIESGO'!AU22,'2. ANALISIS DEL RIESGO'!AV22),INDEX(DATOS!$BD$12:$BH$16,'2. ANALISIS DEL RIESGO'!AU22,'2. ANALISIS DEL RIESGO'!AV22)),"")</f>
        <v>8</v>
      </c>
      <c r="AZ22" s="473"/>
      <c r="BA22" s="454" t="s">
        <v>1080</v>
      </c>
      <c r="BB22" s="308"/>
      <c r="BC22" s="454" t="s">
        <v>1119</v>
      </c>
      <c r="BD22" s="308"/>
      <c r="BE22" s="457" t="s">
        <v>1120</v>
      </c>
      <c r="BF22" s="308"/>
      <c r="BG22" s="458" t="s">
        <v>1121</v>
      </c>
      <c r="BH22" s="308"/>
      <c r="BI22" s="454" t="s">
        <v>1122</v>
      </c>
      <c r="BJ22" s="481"/>
      <c r="BK22" s="454" t="s">
        <v>1124</v>
      </c>
      <c r="BL22" s="481"/>
      <c r="BM22" s="578"/>
      <c r="BN22" s="579"/>
      <c r="BO22" s="579"/>
      <c r="BP22" s="579"/>
      <c r="BQ22" s="579"/>
      <c r="BR22" s="579"/>
      <c r="BS22" s="579"/>
      <c r="BT22" s="580"/>
      <c r="BU22" s="482"/>
      <c r="BV22" s="578"/>
      <c r="BW22" s="579"/>
      <c r="BX22" s="579"/>
      <c r="BY22" s="579"/>
      <c r="BZ22" s="579"/>
      <c r="CA22" s="579"/>
      <c r="CB22" s="579"/>
      <c r="CC22" s="580"/>
      <c r="CD22" s="482"/>
      <c r="CE22" s="578"/>
      <c r="CF22" s="579"/>
      <c r="CG22" s="579"/>
      <c r="CH22" s="579"/>
      <c r="CI22" s="579"/>
      <c r="CJ22" s="579"/>
      <c r="CK22" s="579"/>
      <c r="CL22" s="580"/>
    </row>
    <row r="23" spans="2:90" s="258" customFormat="1" ht="331.5" x14ac:dyDescent="0.25">
      <c r="B23" s="254"/>
      <c r="C23" s="254"/>
      <c r="D23" s="255"/>
      <c r="E23" s="264"/>
      <c r="F23" s="193" t="str">
        <f>+IF('1. IDENTIFICACION DEL RIESGO'!F35="","",'1. IDENTIFICACION DEL RIESGO'!F35)</f>
        <v>Eje de Calidad</v>
      </c>
      <c r="G23" s="127"/>
      <c r="H23" s="584" t="str">
        <f>+IF('1. IDENTIFICACION DEL RIESGO'!H35="","",'1. IDENTIFICACION DEL RIESGO'!H35)</f>
        <v xml:space="preserve">Promoción y prevención </v>
      </c>
      <c r="I23" s="585"/>
      <c r="J23" s="126"/>
      <c r="K23" s="126"/>
      <c r="L23" s="464" t="str">
        <f>+IF('1. IDENTIFICACION DEL RIESGO'!O35="","",'1. IDENTIFICACION DEL RIESGO'!O35)</f>
        <v>Baja participación y/o continuidad de las familias en los programas del ICBF.
FAMILIA</v>
      </c>
      <c r="M23" s="126"/>
      <c r="N23" s="139" t="str">
        <f>+IF('1. IDENTIFICACION DEL RIESGO'!AB35="","",'1. IDENTIFICACION DEL RIESGO'!AB35)</f>
        <v>PP7</v>
      </c>
      <c r="O23" s="475"/>
      <c r="P23" s="483" t="s">
        <v>355</v>
      </c>
      <c r="Q23" s="308"/>
      <c r="R23" s="308">
        <f>IF(F23=DATOS!BL$3,VLOOKUP(P23,Tabla42C,2,0),VLOOKUP(P23,Tabla42[],2,0))</f>
        <v>2</v>
      </c>
      <c r="S23" s="454" t="s">
        <v>1088</v>
      </c>
      <c r="T23" s="308">
        <v>4</v>
      </c>
      <c r="U23" s="308">
        <v>5</v>
      </c>
      <c r="V23" s="308">
        <v>3</v>
      </c>
      <c r="W23" s="308"/>
      <c r="X23" s="308"/>
      <c r="Y23" s="308">
        <v>3</v>
      </c>
      <c r="Z23" s="308">
        <f>+IF(F23=DATOS!BL$3,'2. ANALISIS DEL RIESGO'!Y23,AVERAGE(AVERAGE('2. ANALISIS DEL RIESGO'!T23:X23),'2. ANALISIS DEL RIESGO'!Y23))</f>
        <v>3.5</v>
      </c>
      <c r="AA23" s="308"/>
      <c r="AB23" s="193" t="str">
        <f>IF(F23="","",IF(F23=DATOS!$BL$3,IF(Z23&gt;=12,DATOS!$AW$6,IF(Z23&gt;=6,DATOS!$AW$5,IF(Z23&gt;=1,DATOS!$AW$4,""))),IF(Z23&gt;4,DATOS!$AW$6,IF(Z23&gt;3,DATOS!$AW$5,IF(Z23&gt;2,DATOS!$AW$4,IF(Z23&gt;1,DATOS!$AW$3,IF(Z23&gt;0,DATOS!$AW$2,"")))))))</f>
        <v>MAYOR</v>
      </c>
      <c r="AC23" s="478"/>
      <c r="AD23" s="478">
        <f>IF(F23=DATOS!$BL$3,VLOOKUP(AB23,Tabla44C,2,0),VLOOKUP(AB23,Tabla44[],2,0))</f>
        <v>4</v>
      </c>
      <c r="AE23" s="471" t="str">
        <f>IF(OR(P23="",S23=""),"",IF(F23=DATOS!$BL$3,INDEX(MATRIZ_RIESGOS_CORRUPCION,'2. ANALISIS DEL RIESGO'!R23,'2. ANALISIS DEL RIESGO'!AD23),INDEX(MATRIZ_RIESGOS,'2. ANALISIS DEL RIESGO'!R23,'2. ANALISIS DEL RIESGO'!AD23)))</f>
        <v>EXTREMA-INACEPTABLE 16</v>
      </c>
      <c r="AF23" s="472" t="str">
        <f t="shared" si="4"/>
        <v>PP7</v>
      </c>
      <c r="AG23" s="472">
        <f>IFERROR(IF(F23=DATOS!$BL$3,INDEX(DATOS!$BD$26:$BF$30,'2. ANALISIS DEL RIESGO'!R23,'2. ANALISIS DEL RIESGO'!AD23),INDEX(DATOS!$BD$12:$BH$16,'2. ANALISIS DEL RIESGO'!R23,'2. ANALISIS DEL RIESGO'!AD23)),"")</f>
        <v>17</v>
      </c>
      <c r="AH23" s="478"/>
      <c r="AI23" s="143" t="str">
        <f>concatenateif(Tabla46[ID RIESGO],N23,Tabla46[DESCRIPCION DEL CONTROL],CHAR(10))</f>
        <v>Ajuste y formalización de referentes conceptuales y metodológicos (manuales operativos, formatos, y fichas de programación).
Diseño e implementación de formatos para verificar la vinculación de las familias a las modalidades de la Dirección de Familias y Comunidades
Seguimiento a la participacion de las familias en las actividades de la modalidad</v>
      </c>
      <c r="AJ23" s="393"/>
      <c r="AK23" s="479">
        <f>IFERROR(IF(AVERAGEIFS(Tabla46[SOLIDEZ INDIVIDUAL DE CADA CONTROL],Tabla46[ID RIESGO],N23)=0,"",AVERAGEIFS(Tabla46[SOLIDEZ INDIVIDUAL DE CADA CONTROL],Tabla46[ID RIESGO],N23)),"")</f>
        <v>100</v>
      </c>
      <c r="AL23" s="393"/>
      <c r="AM23" s="143" t="str">
        <f>IF(OR(AK23="",ISTEXT(AK23)),"",IF(AK23=100,DATOS!$AR$80,IF(AK23&gt;=50,DATOS!$AR$81,DATOS!$AR$82)))</f>
        <v>FUERTE</v>
      </c>
      <c r="AN23" s="192"/>
      <c r="AO23" s="193" t="str">
        <f>IF(AM23="","",VLOOKUP(AM23,DATOS!$AR$80:$AS$82,2,0))</f>
        <v>El conjunto de controles mitiga el riesgo asociado y no requieren de acciones adicionales para su tratamiento.</v>
      </c>
      <c r="AP23" s="308"/>
      <c r="AQ23" s="135" t="s">
        <v>1016</v>
      </c>
      <c r="AR23" s="475"/>
      <c r="AS23" s="145" t="s">
        <v>1017</v>
      </c>
      <c r="AT23" s="484"/>
      <c r="AU23" s="480">
        <f t="shared" si="0"/>
        <v>4</v>
      </c>
      <c r="AV23" s="127">
        <f t="shared" si="1"/>
        <v>4</v>
      </c>
      <c r="AW23" s="139" t="str">
        <f>IF(OR(AU23="",AV23=""),"",IF(F23=DATOS!$BL$3,INDEX(MATRIZ_RIESGOS_CORRUPCION,'2. ANALISIS DEL RIESGO'!AU23,'2. ANALISIS DEL RIESGO'!AV23),INDEX(MATRIZ_RIESGOS,'2. ANALISIS DEL RIESGO'!AU23,'2. ANALISIS DEL RIESGO'!AV23)))</f>
        <v>ALTA-IMPORTANTE 8</v>
      </c>
      <c r="AX23" s="476" t="str">
        <f t="shared" si="2"/>
        <v>PP7</v>
      </c>
      <c r="AY23" s="475">
        <f>IFERROR(IF(F23=DATOS!$BL$3,INDEX(DATOS!$BD$26:$BF$30,'2. ANALISIS DEL RIESGO'!AU23,'2. ANALISIS DEL RIESGO'!AV23),INDEX(DATOS!$BD$12:$BH$16,'2. ANALISIS DEL RIESGO'!AU23,'2. ANALISIS DEL RIESGO'!AV23)),"")</f>
        <v>19</v>
      </c>
      <c r="AZ23" s="473"/>
      <c r="BA23" s="454" t="s">
        <v>1089</v>
      </c>
      <c r="BB23" s="308"/>
      <c r="BC23" s="454" t="s">
        <v>1125</v>
      </c>
      <c r="BD23" s="308"/>
      <c r="BE23" s="457" t="s">
        <v>1126</v>
      </c>
      <c r="BF23" s="308"/>
      <c r="BG23" s="457" t="s">
        <v>1127</v>
      </c>
      <c r="BH23" s="308"/>
      <c r="BI23" s="454" t="s">
        <v>1090</v>
      </c>
      <c r="BJ23" s="481"/>
      <c r="BK23" s="454" t="s">
        <v>1128</v>
      </c>
      <c r="BL23" s="481"/>
      <c r="BM23" s="578"/>
      <c r="BN23" s="579"/>
      <c r="BO23" s="579"/>
      <c r="BP23" s="579"/>
      <c r="BQ23" s="579"/>
      <c r="BR23" s="579"/>
      <c r="BS23" s="579"/>
      <c r="BT23" s="580"/>
      <c r="BU23" s="482"/>
      <c r="BV23" s="578"/>
      <c r="BW23" s="579"/>
      <c r="BX23" s="579"/>
      <c r="BY23" s="579"/>
      <c r="BZ23" s="579"/>
      <c r="CA23" s="579"/>
      <c r="CB23" s="579"/>
      <c r="CC23" s="580"/>
      <c r="CD23" s="482"/>
      <c r="CE23" s="578"/>
      <c r="CF23" s="579"/>
      <c r="CG23" s="579"/>
      <c r="CH23" s="579"/>
      <c r="CI23" s="579"/>
      <c r="CJ23" s="579"/>
      <c r="CK23" s="579"/>
      <c r="CL23" s="580"/>
    </row>
    <row r="24" spans="2:90" s="258" customFormat="1" ht="207" customHeight="1" x14ac:dyDescent="0.25">
      <c r="B24" s="254"/>
      <c r="C24" s="254"/>
      <c r="D24" s="255"/>
      <c r="E24" s="264"/>
      <c r="F24" s="193" t="str">
        <f>+IF('1. IDENTIFICACION DEL RIESGO'!F36="","",'1. IDENTIFICACION DEL RIESGO'!F36)</f>
        <v>Eje de Calidad</v>
      </c>
      <c r="G24" s="127"/>
      <c r="H24" s="584" t="str">
        <f>+IF('1. IDENTIFICACION DEL RIESGO'!H36="","",'1. IDENTIFICACION DEL RIESGO'!H36)</f>
        <v xml:space="preserve">Promoción y prevención </v>
      </c>
      <c r="I24" s="585"/>
      <c r="J24" s="126"/>
      <c r="K24" s="126"/>
      <c r="L24" s="464" t="str">
        <f>+IF('1. IDENTIFICACION DEL RIESGO'!O36="","",'1. IDENTIFICACION DEL RIESGO'!O36)</f>
        <v>Materialización de externalidades  y dificultades operativas que generen deserción en los programas de atención
NIÑEZ</v>
      </c>
      <c r="M24" s="126"/>
      <c r="N24" s="139" t="str">
        <f>+IF('1. IDENTIFICACION DEL RIESGO'!AB36="","",'1. IDENTIFICACION DEL RIESGO'!AB36)</f>
        <v>PP8</v>
      </c>
      <c r="O24" s="475"/>
      <c r="P24" s="483" t="s">
        <v>355</v>
      </c>
      <c r="Q24" s="308"/>
      <c r="R24" s="308">
        <f>IF(F24=DATOS!BL$3,VLOOKUP(P24,Tabla42C,2,0),VLOOKUP(P24,Tabla42[],2,0))</f>
        <v>2</v>
      </c>
      <c r="S24" s="454" t="s">
        <v>1111</v>
      </c>
      <c r="T24" s="308">
        <v>3</v>
      </c>
      <c r="U24" s="308">
        <v>4</v>
      </c>
      <c r="V24" s="308"/>
      <c r="W24" s="308"/>
      <c r="X24" s="308"/>
      <c r="Y24" s="308">
        <v>2</v>
      </c>
      <c r="Z24" s="308">
        <f>+IF(F24=DATOS!BL$3,'2. ANALISIS DEL RIESGO'!Y24,AVERAGE(AVERAGE('2. ANALISIS DEL RIESGO'!T24:X24),'2. ANALISIS DEL RIESGO'!Y24))</f>
        <v>2.75</v>
      </c>
      <c r="AA24" s="308"/>
      <c r="AB24" s="193" t="str">
        <f>IF(F24="","",IF(F24=DATOS!$BL$3,IF(Z24&gt;=12,DATOS!$AW$6,IF(Z24&gt;=6,DATOS!$AW$5,IF(Z24&gt;=1,DATOS!$AW$4,""))),IF(Z24&gt;4,DATOS!$AW$6,IF(Z24&gt;3,DATOS!$AW$5,IF(Z24&gt;2,DATOS!$AW$4,IF(Z24&gt;1,DATOS!$AW$3,IF(Z24&gt;0,DATOS!$AW$2,"")))))))</f>
        <v xml:space="preserve">MODERADO </v>
      </c>
      <c r="AC24" s="478"/>
      <c r="AD24" s="478">
        <f>IF(F24=DATOS!$BL$3,VLOOKUP(AB24,Tabla44C,2,0),VLOOKUP(AB24,Tabla44[],2,0))</f>
        <v>3</v>
      </c>
      <c r="AE24" s="471" t="str">
        <f>IF(OR(P24="",S24=""),"",IF(F24=DATOS!$BL$3,INDEX(MATRIZ_RIESGOS_CORRUPCION,'2. ANALISIS DEL RIESGO'!R24,'2. ANALISIS DEL RIESGO'!AD24),INDEX(MATRIZ_RIESGOS,'2. ANALISIS DEL RIESGO'!R24,'2. ANALISIS DEL RIESGO'!AD24)))</f>
        <v>ALTA-IMPORTANTE 12</v>
      </c>
      <c r="AF24" s="472" t="str">
        <f t="shared" si="4"/>
        <v>PP8</v>
      </c>
      <c r="AG24" s="472">
        <f>IFERROR(IF(F24=DATOS!$BL$3,INDEX(DATOS!$BD$26:$BF$30,'2. ANALISIS DEL RIESGO'!R24,'2. ANALISIS DEL RIESGO'!AD24),INDEX(DATOS!$BD$12:$BH$16,'2. ANALISIS DEL RIESGO'!R24,'2. ANALISIS DEL RIESGO'!AD24)),"")</f>
        <v>12</v>
      </c>
      <c r="AH24" s="478"/>
      <c r="AI24" s="143" t="str">
        <f>concatenateif(Tabla46[ID RIESGO],N24,Tabla46[DESCRIPCION DEL CONTROL],CHAR(10))</f>
        <v>Continuar con estrategias de seguimiento para la identificación del  grado de apropiación de la línea técnica y objetivos estratégicos por parte de aliados estratégicos y sus equipos de trabajo.</v>
      </c>
      <c r="AJ24" s="393"/>
      <c r="AK24" s="479">
        <f>IFERROR(IF(AVERAGEIFS(Tabla46[SOLIDEZ INDIVIDUAL DE CADA CONTROL],Tabla46[ID RIESGO],N24)=0,"",AVERAGEIFS(Tabla46[SOLIDEZ INDIVIDUAL DE CADA CONTROL],Tabla46[ID RIESGO],N24)),"")</f>
        <v>50</v>
      </c>
      <c r="AL24" s="393"/>
      <c r="AM24" s="143" t="str">
        <f>IF(OR(AK24="",ISTEXT(AK24)),"",IF(AK24=100,DATOS!$AR$80,IF(AK24&gt;=50,DATOS!$AR$81,DATOS!$AR$82)))</f>
        <v>MODERADO</v>
      </c>
      <c r="AN24" s="192"/>
      <c r="AO24" s="193" t="str">
        <f>IF(AM24="","",VLOOKUP(AM24,DATOS!$AR$80:$AS$82,2,0))</f>
        <v>El conjunto de controles mitiga parcialmente el riesgo asociado. Para su tratamiento se requiere tomar acciones adicionales, las cuales serán incluidas en el Plan de tratamiento de riesgos.</v>
      </c>
      <c r="AP24" s="308"/>
      <c r="AQ24" s="135" t="s">
        <v>1016</v>
      </c>
      <c r="AR24" s="475"/>
      <c r="AS24" s="145" t="s">
        <v>1017</v>
      </c>
      <c r="AT24" s="484"/>
      <c r="AU24" s="480">
        <f t="shared" si="0"/>
        <v>3</v>
      </c>
      <c r="AV24" s="127">
        <f t="shared" si="1"/>
        <v>3</v>
      </c>
      <c r="AW24" s="139" t="str">
        <f>IF(OR(AU24="",AV24=""),"",IF(F24=DATOS!$BL$3,INDEX(MATRIZ_RIESGOS_CORRUPCION,'2. ANALISIS DEL RIESGO'!AU24,'2. ANALISIS DEL RIESGO'!AV24),INDEX(MATRIZ_RIESGOS,'2. ANALISIS DEL RIESGO'!AU24,'2. ANALISIS DEL RIESGO'!AV24)))</f>
        <v>ALTA-IMPORTANTE 9</v>
      </c>
      <c r="AX24" s="476" t="str">
        <f t="shared" si="2"/>
        <v>PP8</v>
      </c>
      <c r="AY24" s="475">
        <f>IFERROR(IF(F24=DATOS!$BL$3,INDEX(DATOS!$BD$26:$BF$30,'2. ANALISIS DEL RIESGO'!AU24,'2. ANALISIS DEL RIESGO'!AV24),INDEX(DATOS!$BD$12:$BH$16,'2. ANALISIS DEL RIESGO'!AU24,'2. ANALISIS DEL RIESGO'!AV24)),"")</f>
        <v>13</v>
      </c>
      <c r="AZ24" s="473"/>
      <c r="BA24" s="454" t="s">
        <v>1129</v>
      </c>
      <c r="BB24" s="455"/>
      <c r="BC24" s="454" t="s">
        <v>1130</v>
      </c>
      <c r="BD24" s="455"/>
      <c r="BE24" s="457" t="s">
        <v>1131</v>
      </c>
      <c r="BF24" s="455"/>
      <c r="BG24" s="457" t="s">
        <v>1132</v>
      </c>
      <c r="BH24" s="455"/>
      <c r="BI24" s="454" t="s">
        <v>1115</v>
      </c>
      <c r="BJ24" s="487"/>
      <c r="BK24" s="454" t="s">
        <v>1133</v>
      </c>
      <c r="BL24" s="481"/>
      <c r="BM24" s="578"/>
      <c r="BN24" s="579"/>
      <c r="BO24" s="579"/>
      <c r="BP24" s="579"/>
      <c r="BQ24" s="579"/>
      <c r="BR24" s="579"/>
      <c r="BS24" s="579"/>
      <c r="BT24" s="580"/>
      <c r="BU24" s="482"/>
      <c r="BV24" s="482"/>
      <c r="BW24" s="482"/>
      <c r="BX24" s="482"/>
      <c r="BY24" s="482"/>
      <c r="BZ24" s="482"/>
      <c r="CA24" s="482"/>
      <c r="CB24" s="482"/>
      <c r="CC24" s="482"/>
      <c r="CD24" s="482"/>
      <c r="CE24" s="578"/>
      <c r="CF24" s="579"/>
      <c r="CG24" s="579"/>
      <c r="CH24" s="579"/>
      <c r="CI24" s="579"/>
      <c r="CJ24" s="579"/>
      <c r="CK24" s="579"/>
      <c r="CL24" s="580"/>
    </row>
    <row r="25" spans="2:90" s="258" customFormat="1" ht="318.75" x14ac:dyDescent="0.25">
      <c r="B25" s="254"/>
      <c r="C25" s="254"/>
      <c r="D25" s="255"/>
      <c r="E25" s="264"/>
      <c r="F25" s="193" t="str">
        <f>+IF('1. IDENTIFICACION DEL RIESGO'!F37="","",'1. IDENTIFICACION DEL RIESGO'!F37)</f>
        <v>Eje de Calidad</v>
      </c>
      <c r="G25" s="127"/>
      <c r="H25" s="584" t="str">
        <f>+IF('1. IDENTIFICACION DEL RIESGO'!H37="","",'1. IDENTIFICACION DEL RIESGO'!H37)</f>
        <v xml:space="preserve">Promoción y prevención </v>
      </c>
      <c r="I25" s="585"/>
      <c r="J25" s="126"/>
      <c r="K25" s="126"/>
      <c r="L25" s="464" t="str">
        <f>+IF('1. IDENTIFICACION DEL RIESGO'!O37="","",'1. IDENTIFICACION DEL RIESGO'!O37)</f>
        <v>Ocurrencia de accidentes que afecten la integridad de los niños y niñas menores de 5 años en Programas de Primera Infancia
PRIMERA INFANCIA</v>
      </c>
      <c r="M25" s="126"/>
      <c r="N25" s="139" t="str">
        <f>+IF('1. IDENTIFICACION DEL RIESGO'!AB37="","",'1. IDENTIFICACION DEL RIESGO'!AB37)</f>
        <v>PP9</v>
      </c>
      <c r="O25" s="475"/>
      <c r="P25" s="483" t="s">
        <v>892</v>
      </c>
      <c r="Q25" s="308"/>
      <c r="R25" s="308">
        <f>IF(F25=DATOS!BL$3,VLOOKUP(P25,Tabla42C,2,0),VLOOKUP(P25,Tabla42[],2,0))</f>
        <v>3</v>
      </c>
      <c r="S25" s="454" t="s">
        <v>1085</v>
      </c>
      <c r="T25" s="308">
        <v>4</v>
      </c>
      <c r="U25" s="308">
        <v>5</v>
      </c>
      <c r="V25" s="308"/>
      <c r="W25" s="308">
        <v>5</v>
      </c>
      <c r="X25" s="308"/>
      <c r="Y25" s="308">
        <v>3</v>
      </c>
      <c r="Z25" s="308">
        <f>+IF(F25=DATOS!BL$3,'2. ANALISIS DEL RIESGO'!Y25,AVERAGE(AVERAGE('2. ANALISIS DEL RIESGO'!T25:X25),'2. ANALISIS DEL RIESGO'!Y25))</f>
        <v>3.8333333333333335</v>
      </c>
      <c r="AA25" s="308"/>
      <c r="AB25" s="193" t="str">
        <f>IF(F25="","",IF(F25=DATOS!$BL$3,IF(Z25&gt;=12,DATOS!$AW$6,IF(Z25&gt;=6,DATOS!$AW$5,IF(Z25&gt;=1,DATOS!$AW$4,""))),IF(Z25&gt;4,DATOS!$AW$6,IF(Z25&gt;3,DATOS!$AW$5,IF(Z25&gt;2,DATOS!$AW$4,IF(Z25&gt;1,DATOS!$AW$3,IF(Z25&gt;0,DATOS!$AW$2,"")))))))</f>
        <v>MAYOR</v>
      </c>
      <c r="AC25" s="478"/>
      <c r="AD25" s="478">
        <f>IF(F25=DATOS!$BL$3,VLOOKUP(AB25,Tabla44C,2,0),VLOOKUP(AB25,Tabla44[],2,0))</f>
        <v>4</v>
      </c>
      <c r="AE25" s="471" t="str">
        <f>IF(OR(P25="",S25=""),"",IF(F25=DATOS!$BL$3,INDEX(MATRIZ_RIESGOS_CORRUPCION,'2. ANALISIS DEL RIESGO'!R25,'2. ANALISIS DEL RIESGO'!AD25),INDEX(MATRIZ_RIESGOS,'2. ANALISIS DEL RIESGO'!R25,'2. ANALISIS DEL RIESGO'!AD25)))</f>
        <v>EXTREMA-INACEPTABLE 12</v>
      </c>
      <c r="AF25" s="472" t="str">
        <f t="shared" si="4"/>
        <v>PP9</v>
      </c>
      <c r="AG25" s="472">
        <f>IFERROR(IF(F25=DATOS!$BL$3,INDEX(DATOS!$BD$26:$BF$30,'2. ANALISIS DEL RIESGO'!R25,'2. ANALISIS DEL RIESGO'!AD25),INDEX(DATOS!$BD$12:$BH$16,'2. ANALISIS DEL RIESGO'!R25,'2. ANALISIS DEL RIESGO'!AD25)),"")</f>
        <v>18</v>
      </c>
      <c r="AH25" s="478"/>
      <c r="AI25" s="143" t="str">
        <f>concatenateif(Tabla46[ID RIESGO],N25,Tabla46[DESCRIPCION DEL CONTROL],CHAR(10))</f>
        <v>Inclusión en las minutas contractuales una obligación para la solicitud del certificado medico de ingreso de las madres comunitarias para su vinculación laboral</v>
      </c>
      <c r="AJ25" s="393"/>
      <c r="AK25" s="479">
        <f>IFERROR(IF(AVERAGEIFS(Tabla46[SOLIDEZ INDIVIDUAL DE CADA CONTROL],Tabla46[ID RIESGO],N25)=0,"",AVERAGEIFS(Tabla46[SOLIDEZ INDIVIDUAL DE CADA CONTROL],Tabla46[ID RIESGO],N25)),"")</f>
        <v>100</v>
      </c>
      <c r="AL25" s="393"/>
      <c r="AM25" s="143" t="str">
        <f>IF(OR(AK25="",ISTEXT(AK25)),"",IF(AK25=100,DATOS!$AR$80,IF(AK25&gt;=50,DATOS!$AR$81,DATOS!$AR$82)))</f>
        <v>FUERTE</v>
      </c>
      <c r="AN25" s="192"/>
      <c r="AO25" s="193" t="str">
        <f>IF(AM25="","",VLOOKUP(AM25,DATOS!$AR$80:$AS$82,2,0))</f>
        <v>El conjunto de controles mitiga el riesgo asociado y no requieren de acciones adicionales para su tratamiento.</v>
      </c>
      <c r="AP25" s="308"/>
      <c r="AQ25" s="135" t="s">
        <v>1016</v>
      </c>
      <c r="AR25" s="475"/>
      <c r="AS25" s="145" t="s">
        <v>1017</v>
      </c>
      <c r="AT25" s="484"/>
      <c r="AU25" s="480">
        <f t="shared" si="0"/>
        <v>5</v>
      </c>
      <c r="AV25" s="127">
        <f t="shared" si="1"/>
        <v>4</v>
      </c>
      <c r="AW25" s="139" t="str">
        <f>IF(OR(AU25="",AV25=""),"",IF(F25=DATOS!$BL$3,INDEX(MATRIZ_RIESGOS_CORRUPCION,'2. ANALISIS DEL RIESGO'!AU25,'2. ANALISIS DEL RIESGO'!AV25),INDEX(MATRIZ_RIESGOS,'2. ANALISIS DEL RIESGO'!AU25,'2. ANALISIS DEL RIESGO'!AV25)))</f>
        <v>ALTA-IMPORTANTE 4</v>
      </c>
      <c r="AX25" s="476" t="str">
        <f t="shared" si="2"/>
        <v>PP9</v>
      </c>
      <c r="AY25" s="475">
        <f>IFERROR(IF(F25=DATOS!$BL$3,INDEX(DATOS!$BD$26:$BF$30,'2. ANALISIS DEL RIESGO'!AU25,'2. ANALISIS DEL RIESGO'!AV25),INDEX(DATOS!$BD$12:$BH$16,'2. ANALISIS DEL RIESGO'!AU25,'2. ANALISIS DEL RIESGO'!AV25)),"")</f>
        <v>20</v>
      </c>
      <c r="AZ25" s="473"/>
      <c r="BA25" s="459" t="s">
        <v>1134</v>
      </c>
      <c r="BB25" s="485"/>
      <c r="BC25" s="459" t="s">
        <v>1135</v>
      </c>
      <c r="BD25" s="485"/>
      <c r="BE25" s="458" t="s">
        <v>1136</v>
      </c>
      <c r="BF25" s="485"/>
      <c r="BG25" s="458" t="s">
        <v>1137</v>
      </c>
      <c r="BH25" s="485"/>
      <c r="BI25" s="459" t="s">
        <v>1162</v>
      </c>
      <c r="BJ25" s="486"/>
      <c r="BK25" s="459" t="s">
        <v>1138</v>
      </c>
      <c r="BL25" s="481"/>
      <c r="BM25" s="578"/>
      <c r="BN25" s="579"/>
      <c r="BO25" s="579"/>
      <c r="BP25" s="579"/>
      <c r="BQ25" s="579"/>
      <c r="BR25" s="579"/>
      <c r="BS25" s="579"/>
      <c r="BT25" s="580"/>
      <c r="BU25" s="482"/>
      <c r="BV25" s="482"/>
      <c r="BW25" s="482"/>
      <c r="BX25" s="482"/>
      <c r="BY25" s="482"/>
      <c r="BZ25" s="482"/>
      <c r="CA25" s="482"/>
      <c r="CB25" s="482"/>
      <c r="CC25" s="482"/>
      <c r="CD25" s="482"/>
      <c r="CE25" s="578"/>
      <c r="CF25" s="579"/>
      <c r="CG25" s="579"/>
      <c r="CH25" s="579"/>
      <c r="CI25" s="579"/>
      <c r="CJ25" s="579"/>
      <c r="CK25" s="579"/>
      <c r="CL25" s="580"/>
    </row>
    <row r="26" spans="2:90" s="258" customFormat="1" ht="318.75" x14ac:dyDescent="0.25">
      <c r="B26" s="254"/>
      <c r="C26" s="254"/>
      <c r="D26" s="255"/>
      <c r="E26" s="264"/>
      <c r="F26" s="193" t="str">
        <f>+IF('1. IDENTIFICACION DEL RIESGO'!F38="","",'1. IDENTIFICACION DEL RIESGO'!F38)</f>
        <v>Eje de Calidad</v>
      </c>
      <c r="G26" s="127"/>
      <c r="H26" s="584" t="str">
        <f>+IF('1. IDENTIFICACION DEL RIESGO'!H38="","",'1. IDENTIFICACION DEL RIESGO'!H38)</f>
        <v xml:space="preserve">Promoción y prevención </v>
      </c>
      <c r="I26" s="585"/>
      <c r="J26" s="126"/>
      <c r="K26" s="126"/>
      <c r="L26" s="464" t="str">
        <f>+IF('1. IDENTIFICACION DEL RIESGO'!O38="","",'1. IDENTIFICACION DEL RIESGO'!O38)</f>
        <v>Afectación en las metas sociales y financieras de las diferentes modalidades o servicios.
FAMILIA</v>
      </c>
      <c r="M26" s="126"/>
      <c r="N26" s="139" t="str">
        <f>+IF('1. IDENTIFICACION DEL RIESGO'!AB38="","",'1. IDENTIFICACION DEL RIESGO'!AB38)</f>
        <v>PP10</v>
      </c>
      <c r="O26" s="475"/>
      <c r="P26" s="483" t="s">
        <v>355</v>
      </c>
      <c r="Q26" s="308"/>
      <c r="R26" s="308">
        <f>IF(F26=DATOS!BL$3,VLOOKUP(P26,Tabla42C,2,0),VLOOKUP(P26,Tabla42[],2,0))</f>
        <v>2</v>
      </c>
      <c r="S26" s="454" t="s">
        <v>1093</v>
      </c>
      <c r="T26" s="308"/>
      <c r="U26" s="308">
        <v>5</v>
      </c>
      <c r="V26" s="308">
        <v>4</v>
      </c>
      <c r="W26" s="308"/>
      <c r="X26" s="308"/>
      <c r="Y26" s="308">
        <v>2</v>
      </c>
      <c r="Z26" s="308">
        <f>+IF(F26=DATOS!BL$3,'2. ANALISIS DEL RIESGO'!Y26,AVERAGE(AVERAGE('2. ANALISIS DEL RIESGO'!T26:X26),'2. ANALISIS DEL RIESGO'!Y26))</f>
        <v>3.25</v>
      </c>
      <c r="AA26" s="308"/>
      <c r="AB26" s="193" t="str">
        <f>IF(F26="","",IF(F26=DATOS!$BL$3,IF(Z26&gt;=12,DATOS!$AW$6,IF(Z26&gt;=6,DATOS!$AW$5,IF(Z26&gt;=1,DATOS!$AW$4,""))),IF(Z26&gt;4,DATOS!$AW$6,IF(Z26&gt;3,DATOS!$AW$5,IF(Z26&gt;2,DATOS!$AW$4,IF(Z26&gt;1,DATOS!$AW$3,IF(Z26&gt;0,DATOS!$AW$2,"")))))))</f>
        <v>MAYOR</v>
      </c>
      <c r="AC26" s="478"/>
      <c r="AD26" s="478">
        <f>IF(F26=DATOS!$BL$3,VLOOKUP(AB26,Tabla44C,2,0),VLOOKUP(AB26,Tabla44[],2,0))</f>
        <v>4</v>
      </c>
      <c r="AE26" s="471" t="str">
        <f>IF(OR(P26="",S26=""),"",IF(F26=DATOS!$BL$3,INDEX(MATRIZ_RIESGOS_CORRUPCION,'2. ANALISIS DEL RIESGO'!R26,'2. ANALISIS DEL RIESGO'!AD26),INDEX(MATRIZ_RIESGOS,'2. ANALISIS DEL RIESGO'!R26,'2. ANALISIS DEL RIESGO'!AD26)))</f>
        <v>EXTREMA-INACEPTABLE 16</v>
      </c>
      <c r="AF26" s="472" t="str">
        <f t="shared" si="4"/>
        <v>PP10</v>
      </c>
      <c r="AG26" s="472">
        <f>IFERROR(IF(F26=DATOS!$BL$3,INDEX(DATOS!$BD$26:$BF$30,'2. ANALISIS DEL RIESGO'!R26,'2. ANALISIS DEL RIESGO'!AD26),INDEX(DATOS!$BD$12:$BH$16,'2. ANALISIS DEL RIESGO'!R26,'2. ANALISIS DEL RIESGO'!AD26)),"")</f>
        <v>17</v>
      </c>
      <c r="AH26" s="478"/>
      <c r="AI26" s="143" t="str">
        <f>concatenateif(Tabla46[ID RIESGO],N26,Tabla46[DESCRIPCION DEL CONTROL],CHAR(10))</f>
        <v xml:space="preserve">Reporte mensual del estado de pagos efectuados para cada uno de los contratos </v>
      </c>
      <c r="AJ26" s="393"/>
      <c r="AK26" s="479">
        <f>IFERROR(IF(AVERAGEIFS(Tabla46[SOLIDEZ INDIVIDUAL DE CADA CONTROL],Tabla46[ID RIESGO],N26)=0,"",AVERAGEIFS(Tabla46[SOLIDEZ INDIVIDUAL DE CADA CONTROL],Tabla46[ID RIESGO],N26)),"")</f>
        <v>50</v>
      </c>
      <c r="AL26" s="393"/>
      <c r="AM26" s="143" t="str">
        <f>IF(OR(AK26="",ISTEXT(AK26)),"",IF(AK26=100,DATOS!$AR$80,IF(AK26&gt;=50,DATOS!$AR$81,DATOS!$AR$82)))</f>
        <v>MODERADO</v>
      </c>
      <c r="AN26" s="192"/>
      <c r="AO26" s="193" t="str">
        <f>IF(AM26="","",VLOOKUP(AM26,DATOS!$AR$80:$AS$82,2,0))</f>
        <v>El conjunto de controles mitiga parcialmente el riesgo asociado. Para su tratamiento se requiere tomar acciones adicionales, las cuales serán incluidas en el Plan de tratamiento de riesgos.</v>
      </c>
      <c r="AP26" s="308"/>
      <c r="AQ26" s="135" t="s">
        <v>1016</v>
      </c>
      <c r="AR26" s="475"/>
      <c r="AS26" s="145" t="s">
        <v>1017</v>
      </c>
      <c r="AT26" s="484"/>
      <c r="AU26" s="480">
        <f t="shared" si="0"/>
        <v>3</v>
      </c>
      <c r="AV26" s="127">
        <f t="shared" si="1"/>
        <v>4</v>
      </c>
      <c r="AW26" s="139" t="str">
        <f>IF(OR(AU26="",AV26=""),"",IF(F26=DATOS!$BL$3,INDEX(MATRIZ_RIESGOS_CORRUPCION,'2. ANALISIS DEL RIESGO'!AU26,'2. ANALISIS DEL RIESGO'!AV26),INDEX(MATRIZ_RIESGOS,'2. ANALISIS DEL RIESGO'!AU26,'2. ANALISIS DEL RIESGO'!AV26)))</f>
        <v>EXTREMA-INACEPTABLE 12</v>
      </c>
      <c r="AX26" s="476" t="str">
        <f t="shared" si="2"/>
        <v>PP10</v>
      </c>
      <c r="AY26" s="475">
        <f>IFERROR(IF(F26=DATOS!$BL$3,INDEX(DATOS!$BD$26:$BF$30,'2. ANALISIS DEL RIESGO'!AU26,'2. ANALISIS DEL RIESGO'!AV26),INDEX(DATOS!$BD$12:$BH$16,'2. ANALISIS DEL RIESGO'!AU26,'2. ANALISIS DEL RIESGO'!AV26)),"")</f>
        <v>18</v>
      </c>
      <c r="AZ26" s="473"/>
      <c r="BA26" s="459" t="s">
        <v>1094</v>
      </c>
      <c r="BB26" s="485"/>
      <c r="BC26" s="459" t="s">
        <v>1140</v>
      </c>
      <c r="BD26" s="485"/>
      <c r="BE26" s="458" t="s">
        <v>1141</v>
      </c>
      <c r="BF26" s="485"/>
      <c r="BG26" s="458" t="s">
        <v>1142</v>
      </c>
      <c r="BH26" s="308"/>
      <c r="BI26" s="454" t="s">
        <v>1095</v>
      </c>
      <c r="BJ26" s="481"/>
      <c r="BK26" s="454" t="s">
        <v>1143</v>
      </c>
      <c r="BL26" s="481"/>
      <c r="BM26" s="578"/>
      <c r="BN26" s="579"/>
      <c r="BO26" s="579"/>
      <c r="BP26" s="579"/>
      <c r="BQ26" s="579"/>
      <c r="BR26" s="579"/>
      <c r="BS26" s="579"/>
      <c r="BT26" s="580"/>
      <c r="BU26" s="482"/>
      <c r="BV26" s="482"/>
      <c r="BW26" s="482"/>
      <c r="BX26" s="482"/>
      <c r="BY26" s="482"/>
      <c r="BZ26" s="482"/>
      <c r="CA26" s="482"/>
      <c r="CB26" s="482"/>
      <c r="CC26" s="482"/>
      <c r="CD26" s="482"/>
      <c r="CE26" s="578"/>
      <c r="CF26" s="579"/>
      <c r="CG26" s="579"/>
      <c r="CH26" s="579"/>
      <c r="CI26" s="579"/>
      <c r="CJ26" s="579"/>
      <c r="CK26" s="579"/>
      <c r="CL26" s="580"/>
    </row>
    <row r="27" spans="2:90" ht="12.75" x14ac:dyDescent="0.25">
      <c r="B27" s="249"/>
      <c r="C27" s="249"/>
      <c r="D27" s="278"/>
      <c r="E27" s="249"/>
      <c r="F27" s="249"/>
      <c r="G27" s="249"/>
      <c r="H27" s="249"/>
      <c r="I27" s="249"/>
      <c r="J27" s="249"/>
      <c r="K27" s="249"/>
      <c r="L27" s="309"/>
      <c r="M27" s="249"/>
      <c r="N27" s="249"/>
      <c r="O27" s="273"/>
      <c r="P27" s="249"/>
      <c r="Q27" s="273"/>
      <c r="R27" s="249"/>
      <c r="S27" s="249"/>
      <c r="T27" s="249"/>
      <c r="U27" s="249"/>
      <c r="V27" s="249"/>
      <c r="W27" s="249"/>
      <c r="X27" s="249"/>
      <c r="Y27" s="249"/>
      <c r="Z27" s="249"/>
      <c r="AA27" s="249"/>
      <c r="AB27" s="249"/>
      <c r="AC27" s="249"/>
      <c r="AD27" s="249"/>
      <c r="AE27" s="249"/>
      <c r="AF27" s="249"/>
      <c r="AG27" s="249"/>
      <c r="AH27" s="249"/>
      <c r="AI27" s="249"/>
      <c r="AJ27" s="249"/>
      <c r="AK27" s="249"/>
      <c r="AL27" s="249"/>
      <c r="AM27" s="310"/>
      <c r="AN27" s="310"/>
      <c r="AO27" s="310"/>
      <c r="AP27" s="310"/>
      <c r="AQ27" s="249"/>
      <c r="AR27" s="249"/>
      <c r="AS27" s="249"/>
      <c r="AT27" s="249"/>
      <c r="AU27" s="311"/>
      <c r="AV27" s="249"/>
      <c r="AW27" s="249"/>
      <c r="AX27" s="249"/>
      <c r="AY27" s="249"/>
      <c r="AZ27" s="249"/>
      <c r="BA27" s="311"/>
      <c r="BB27" s="460"/>
      <c r="BC27" s="311"/>
      <c r="BD27" s="460"/>
      <c r="BE27" s="311"/>
      <c r="BF27" s="460"/>
      <c r="BG27" s="311"/>
      <c r="BH27" s="460"/>
      <c r="BI27" s="311"/>
      <c r="BJ27" s="311"/>
      <c r="BK27" s="311"/>
      <c r="CE27" s="575"/>
      <c r="CF27" s="576"/>
      <c r="CG27" s="576"/>
      <c r="CH27" s="576"/>
      <c r="CI27" s="576"/>
      <c r="CJ27" s="576"/>
      <c r="CK27" s="576"/>
      <c r="CL27" s="577"/>
    </row>
    <row r="28" spans="2:90" s="250" customFormat="1" ht="34.5" customHeight="1" x14ac:dyDescent="0.25">
      <c r="B28" s="548" t="s">
        <v>971</v>
      </c>
      <c r="C28" s="548"/>
      <c r="D28" s="548"/>
      <c r="E28" s="548"/>
      <c r="F28" s="548"/>
      <c r="G28" s="548"/>
      <c r="H28" s="548"/>
      <c r="I28" s="548"/>
      <c r="J28" s="548"/>
      <c r="K28" s="548"/>
      <c r="L28" s="548"/>
      <c r="M28" s="548"/>
      <c r="N28" s="548"/>
      <c r="O28" s="548"/>
      <c r="P28" s="548"/>
      <c r="Q28" s="548"/>
      <c r="R28" s="548"/>
      <c r="S28" s="548"/>
      <c r="T28" s="548"/>
      <c r="U28" s="548"/>
      <c r="V28" s="548"/>
      <c r="W28" s="548"/>
      <c r="X28" s="548"/>
      <c r="Y28" s="548"/>
      <c r="Z28" s="548"/>
      <c r="AA28" s="548"/>
      <c r="AB28" s="273"/>
      <c r="AC28" s="252"/>
      <c r="AD28" s="253"/>
      <c r="AE28" s="252"/>
      <c r="AF28" s="252"/>
      <c r="AG28" s="252"/>
      <c r="BA28" s="320"/>
      <c r="BB28" s="320"/>
      <c r="BC28" s="320"/>
      <c r="BD28" s="320"/>
      <c r="BE28" s="320"/>
      <c r="BF28" s="320"/>
      <c r="BG28" s="320"/>
      <c r="BH28" s="320"/>
      <c r="BI28" s="320"/>
      <c r="BJ28" s="320"/>
      <c r="BK28" s="320"/>
      <c r="CE28" s="575"/>
      <c r="CF28" s="576"/>
      <c r="CG28" s="576"/>
      <c r="CH28" s="576"/>
      <c r="CI28" s="576"/>
      <c r="CJ28" s="576"/>
      <c r="CK28" s="576"/>
      <c r="CL28" s="577"/>
    </row>
    <row r="29" spans="2:90" ht="12.75" x14ac:dyDescent="0.25">
      <c r="B29" s="249"/>
      <c r="C29" s="249"/>
      <c r="D29" s="278"/>
      <c r="E29" s="249"/>
      <c r="F29" s="249"/>
      <c r="G29" s="249"/>
      <c r="H29" s="249"/>
      <c r="I29" s="249"/>
      <c r="J29" s="249"/>
      <c r="K29" s="249"/>
      <c r="L29" s="309"/>
      <c r="M29" s="249"/>
      <c r="N29" s="249"/>
      <c r="O29" s="249"/>
      <c r="P29" s="249"/>
      <c r="Q29" s="273"/>
      <c r="R29" s="249"/>
      <c r="S29" s="249"/>
      <c r="T29" s="249"/>
      <c r="U29" s="249"/>
      <c r="V29" s="249"/>
      <c r="W29" s="249"/>
      <c r="X29" s="249"/>
      <c r="Y29" s="249"/>
      <c r="Z29" s="249"/>
      <c r="AA29" s="249"/>
      <c r="AB29" s="249"/>
      <c r="AC29" s="249"/>
      <c r="AD29" s="249"/>
      <c r="AE29" s="249"/>
      <c r="AF29" s="249"/>
      <c r="AG29" s="249"/>
      <c r="AH29" s="249"/>
      <c r="AI29" s="249"/>
      <c r="AJ29" s="249"/>
      <c r="AK29" s="249"/>
      <c r="AL29" s="249"/>
      <c r="AM29" s="310"/>
      <c r="AN29" s="310"/>
      <c r="AO29" s="310"/>
      <c r="AP29" s="310"/>
      <c r="AQ29" s="249"/>
      <c r="AR29" s="249"/>
      <c r="AS29" s="249"/>
      <c r="AT29" s="249"/>
      <c r="AU29" s="311"/>
      <c r="AV29" s="249"/>
      <c r="AW29" s="249"/>
      <c r="AX29" s="249"/>
      <c r="AY29" s="249"/>
      <c r="AZ29" s="249"/>
      <c r="BA29" s="311"/>
      <c r="BB29" s="460"/>
      <c r="BC29" s="311"/>
      <c r="BD29" s="460"/>
      <c r="BE29" s="311"/>
      <c r="BF29" s="460"/>
      <c r="BG29" s="311"/>
      <c r="BH29" s="460"/>
      <c r="BI29" s="311"/>
      <c r="BJ29" s="311"/>
      <c r="BK29" s="311"/>
      <c r="CE29" s="575"/>
      <c r="CF29" s="576"/>
      <c r="CG29" s="576"/>
      <c r="CH29" s="576"/>
      <c r="CI29" s="576"/>
      <c r="CJ29" s="576"/>
      <c r="CK29" s="576"/>
      <c r="CL29" s="577"/>
    </row>
    <row r="30" spans="2:90" ht="12.75" x14ac:dyDescent="0.25">
      <c r="B30" s="249"/>
      <c r="C30" s="249"/>
      <c r="D30" s="278"/>
      <c r="E30" s="249"/>
      <c r="F30" s="249"/>
      <c r="G30" s="249"/>
      <c r="H30" s="249"/>
      <c r="I30" s="249"/>
      <c r="J30" s="249"/>
      <c r="K30" s="249"/>
      <c r="L30" s="309"/>
      <c r="M30" s="249"/>
      <c r="N30" s="249"/>
      <c r="O30" s="249"/>
      <c r="P30" s="249"/>
      <c r="Q30" s="273"/>
      <c r="R30" s="249"/>
      <c r="S30" s="249"/>
      <c r="T30" s="249"/>
      <c r="U30" s="249"/>
      <c r="V30" s="249"/>
      <c r="W30" s="249"/>
      <c r="X30" s="249"/>
      <c r="Y30" s="249"/>
      <c r="Z30" s="249"/>
      <c r="AA30" s="249"/>
      <c r="AB30" s="249"/>
      <c r="AC30" s="249"/>
      <c r="AD30" s="249"/>
      <c r="AE30" s="249"/>
      <c r="AF30" s="249"/>
      <c r="AG30" s="249"/>
      <c r="AH30" s="249"/>
      <c r="AI30" s="249"/>
      <c r="AJ30" s="249"/>
      <c r="AK30" s="249"/>
      <c r="AL30" s="249"/>
      <c r="AM30" s="310"/>
      <c r="AN30" s="310"/>
      <c r="AO30" s="310"/>
      <c r="AP30" s="310"/>
      <c r="AQ30" s="249"/>
      <c r="AR30" s="249"/>
      <c r="AS30" s="249"/>
      <c r="AT30" s="249"/>
      <c r="AU30" s="311"/>
      <c r="AV30" s="249"/>
      <c r="AW30" s="249"/>
      <c r="AX30" s="249"/>
      <c r="AY30" s="249"/>
      <c r="AZ30" s="249"/>
      <c r="BA30" s="311"/>
      <c r="BB30" s="460"/>
      <c r="BC30" s="311"/>
      <c r="BD30" s="460"/>
      <c r="BE30" s="311"/>
      <c r="BF30" s="460"/>
      <c r="BG30" s="311"/>
      <c r="BH30" s="460"/>
      <c r="BI30" s="311"/>
      <c r="BJ30" s="311"/>
      <c r="BK30" s="311"/>
      <c r="CE30" s="575"/>
      <c r="CF30" s="576"/>
      <c r="CG30" s="576"/>
      <c r="CH30" s="576"/>
      <c r="CI30" s="576"/>
      <c r="CJ30" s="576"/>
      <c r="CK30" s="576"/>
      <c r="CL30" s="577"/>
    </row>
    <row r="31" spans="2:90" ht="12.75" x14ac:dyDescent="0.25">
      <c r="B31" s="249"/>
      <c r="C31" s="249"/>
      <c r="D31" s="278"/>
      <c r="E31" s="249"/>
      <c r="F31" s="249"/>
      <c r="G31" s="249"/>
      <c r="H31" s="249"/>
      <c r="I31" s="249"/>
      <c r="J31" s="249"/>
      <c r="K31" s="249"/>
      <c r="L31" s="309"/>
      <c r="M31" s="249"/>
      <c r="N31" s="249"/>
      <c r="O31" s="249"/>
      <c r="P31" s="249"/>
      <c r="Q31" s="249"/>
      <c r="R31" s="249"/>
      <c r="S31" s="249"/>
      <c r="T31" s="249"/>
      <c r="U31" s="249"/>
      <c r="V31" s="249"/>
      <c r="W31" s="249"/>
      <c r="X31" s="249"/>
      <c r="Y31" s="249"/>
      <c r="Z31" s="249"/>
      <c r="AA31" s="249"/>
      <c r="AB31" s="249"/>
      <c r="AC31" s="249"/>
      <c r="AD31" s="249"/>
      <c r="AE31" s="249"/>
      <c r="AF31" s="249"/>
      <c r="AG31" s="249"/>
      <c r="AH31" s="249"/>
      <c r="AI31" s="249"/>
      <c r="AJ31" s="249"/>
      <c r="AK31" s="249"/>
      <c r="AL31" s="249"/>
      <c r="AM31" s="310"/>
      <c r="AN31" s="310"/>
      <c r="AO31" s="310"/>
      <c r="AP31" s="310"/>
      <c r="AQ31" s="249"/>
      <c r="AR31" s="249"/>
      <c r="AS31" s="249"/>
      <c r="AT31" s="249"/>
      <c r="AU31" s="311"/>
      <c r="AV31" s="249"/>
      <c r="AW31" s="249"/>
      <c r="AX31" s="249"/>
      <c r="AY31" s="249"/>
      <c r="AZ31" s="249"/>
      <c r="BA31" s="311"/>
      <c r="BB31" s="460"/>
      <c r="BC31" s="311"/>
      <c r="BD31" s="460"/>
      <c r="BE31" s="311"/>
      <c r="BF31" s="460"/>
      <c r="BG31" s="311"/>
      <c r="BH31" s="460"/>
      <c r="BI31" s="311"/>
      <c r="BJ31" s="311"/>
      <c r="BK31" s="311"/>
      <c r="CE31" s="575"/>
      <c r="CF31" s="576"/>
      <c r="CG31" s="576"/>
      <c r="CH31" s="576"/>
      <c r="CI31" s="576"/>
      <c r="CJ31" s="576"/>
      <c r="CK31" s="576"/>
      <c r="CL31" s="577"/>
    </row>
    <row r="32" spans="2:90" ht="12.75" x14ac:dyDescent="0.25">
      <c r="B32" s="249"/>
      <c r="C32" s="249"/>
      <c r="D32" s="278"/>
      <c r="E32" s="249"/>
      <c r="F32" s="249"/>
      <c r="G32" s="249"/>
      <c r="H32" s="249"/>
      <c r="I32" s="249"/>
      <c r="J32" s="249"/>
      <c r="K32" s="249"/>
      <c r="L32" s="309"/>
      <c r="M32" s="249"/>
      <c r="N32" s="249"/>
      <c r="O32" s="249"/>
      <c r="P32" s="249"/>
      <c r="Q32" s="249"/>
      <c r="R32" s="249"/>
      <c r="S32" s="249"/>
      <c r="T32" s="249"/>
      <c r="U32" s="249"/>
      <c r="V32" s="249"/>
      <c r="W32" s="249"/>
      <c r="X32" s="249"/>
      <c r="Y32" s="249"/>
      <c r="Z32" s="249"/>
      <c r="AA32" s="249"/>
      <c r="AB32" s="249"/>
      <c r="AC32" s="249"/>
      <c r="AD32" s="249"/>
      <c r="AE32" s="249"/>
      <c r="AF32" s="249"/>
      <c r="AG32" s="249"/>
      <c r="AH32" s="249"/>
      <c r="AI32" s="249"/>
      <c r="AJ32" s="249"/>
      <c r="AK32" s="249"/>
      <c r="AL32" s="249"/>
      <c r="AM32" s="310"/>
      <c r="AN32" s="310"/>
      <c r="AO32" s="310"/>
      <c r="AP32" s="310"/>
      <c r="AQ32" s="249"/>
      <c r="AR32" s="249"/>
      <c r="AS32" s="249"/>
      <c r="AT32" s="249"/>
      <c r="AU32" s="311"/>
      <c r="AV32" s="249"/>
      <c r="AW32" s="249"/>
      <c r="AX32" s="249"/>
      <c r="AY32" s="249"/>
      <c r="AZ32" s="249"/>
      <c r="BA32" s="311"/>
      <c r="BB32" s="460"/>
      <c r="BC32" s="311"/>
      <c r="BD32" s="460"/>
      <c r="BE32" s="311"/>
      <c r="BF32" s="460"/>
      <c r="BG32" s="311"/>
      <c r="BH32" s="460"/>
      <c r="BI32" s="311"/>
      <c r="BJ32" s="311"/>
      <c r="BK32" s="311"/>
      <c r="CE32" s="575"/>
      <c r="CF32" s="576"/>
      <c r="CG32" s="576"/>
      <c r="CH32" s="576"/>
      <c r="CI32" s="576"/>
      <c r="CJ32" s="576"/>
      <c r="CK32" s="576"/>
      <c r="CL32" s="577"/>
    </row>
    <row r="33" spans="2:90" ht="12.75" x14ac:dyDescent="0.25">
      <c r="B33" s="249"/>
      <c r="C33" s="249"/>
      <c r="D33" s="278"/>
      <c r="E33" s="249"/>
      <c r="F33" s="249"/>
      <c r="G33" s="249"/>
      <c r="H33" s="249"/>
      <c r="I33" s="249"/>
      <c r="J33" s="249"/>
      <c r="K33" s="249"/>
      <c r="L33" s="309"/>
      <c r="M33" s="249"/>
      <c r="N33" s="249"/>
      <c r="O33" s="249"/>
      <c r="P33" s="249"/>
      <c r="Q33" s="249"/>
      <c r="R33" s="249"/>
      <c r="S33" s="249"/>
      <c r="T33" s="249"/>
      <c r="U33" s="249"/>
      <c r="V33" s="249"/>
      <c r="W33" s="249"/>
      <c r="X33" s="249"/>
      <c r="Y33" s="249"/>
      <c r="Z33" s="249"/>
      <c r="AA33" s="249"/>
      <c r="AB33" s="249"/>
      <c r="AC33" s="249"/>
      <c r="AD33" s="249"/>
      <c r="AE33" s="249"/>
      <c r="AF33" s="249"/>
      <c r="AG33" s="249"/>
      <c r="AH33" s="249"/>
      <c r="AI33" s="249"/>
      <c r="AJ33" s="249"/>
      <c r="AK33" s="249"/>
      <c r="AL33" s="249"/>
      <c r="AM33" s="310"/>
      <c r="AN33" s="310"/>
      <c r="AO33" s="310"/>
      <c r="AP33" s="310"/>
      <c r="AQ33" s="249"/>
      <c r="AR33" s="249"/>
      <c r="AS33" s="249"/>
      <c r="AT33" s="249"/>
      <c r="AU33" s="311"/>
      <c r="AV33" s="249"/>
      <c r="AW33" s="249"/>
      <c r="AX33" s="249"/>
      <c r="AY33" s="249"/>
      <c r="AZ33" s="249"/>
      <c r="BA33" s="311"/>
      <c r="BB33" s="460"/>
      <c r="BC33" s="311"/>
      <c r="BD33" s="460"/>
      <c r="BE33" s="311"/>
      <c r="BF33" s="460"/>
      <c r="BG33" s="311"/>
      <c r="BH33" s="460"/>
      <c r="BI33" s="311"/>
      <c r="BJ33" s="311"/>
      <c r="BK33" s="311"/>
      <c r="CE33" s="575"/>
      <c r="CF33" s="576"/>
      <c r="CG33" s="576"/>
      <c r="CH33" s="576"/>
      <c r="CI33" s="576"/>
      <c r="CJ33" s="576"/>
      <c r="CK33" s="576"/>
      <c r="CL33" s="577"/>
    </row>
    <row r="34" spans="2:90" ht="12.75" x14ac:dyDescent="0.25">
      <c r="B34" s="249"/>
      <c r="C34" s="249"/>
      <c r="D34" s="278"/>
      <c r="E34" s="249"/>
      <c r="F34" s="249"/>
      <c r="G34" s="249"/>
      <c r="H34" s="249"/>
      <c r="I34" s="249"/>
      <c r="J34" s="249"/>
      <c r="K34" s="249"/>
      <c r="L34" s="309"/>
      <c r="M34" s="249"/>
      <c r="N34" s="249"/>
      <c r="O34" s="249"/>
      <c r="P34" s="249"/>
      <c r="Q34" s="249"/>
      <c r="R34" s="249"/>
      <c r="S34" s="249"/>
      <c r="T34" s="249"/>
      <c r="U34" s="249"/>
      <c r="V34" s="249"/>
      <c r="W34" s="249"/>
      <c r="X34" s="249"/>
      <c r="Y34" s="249"/>
      <c r="Z34" s="249"/>
      <c r="AA34" s="249"/>
      <c r="AB34" s="249"/>
      <c r="AC34" s="249"/>
      <c r="AD34" s="249"/>
      <c r="AE34" s="249"/>
      <c r="AF34" s="249"/>
      <c r="AG34" s="249"/>
      <c r="AH34" s="249"/>
      <c r="AI34" s="249"/>
      <c r="AJ34" s="249"/>
      <c r="AK34" s="249"/>
      <c r="AL34" s="249"/>
      <c r="AM34" s="310"/>
      <c r="AN34" s="310"/>
      <c r="AO34" s="310"/>
      <c r="AP34" s="310"/>
      <c r="AQ34" s="249"/>
      <c r="AR34" s="249"/>
      <c r="AS34" s="249"/>
      <c r="AT34" s="249"/>
      <c r="AU34" s="311"/>
      <c r="AV34" s="249"/>
      <c r="AW34" s="249"/>
      <c r="AX34" s="249"/>
      <c r="AY34" s="249"/>
      <c r="AZ34" s="249"/>
      <c r="BA34" s="311"/>
      <c r="BB34" s="460"/>
      <c r="BC34" s="311"/>
      <c r="BD34" s="460"/>
      <c r="BE34" s="311"/>
      <c r="BF34" s="460"/>
      <c r="BG34" s="311"/>
      <c r="BH34" s="460"/>
      <c r="BI34" s="311"/>
      <c r="BJ34" s="311"/>
      <c r="BK34" s="311"/>
      <c r="CE34" s="575"/>
      <c r="CF34" s="576"/>
      <c r="CG34" s="576"/>
      <c r="CH34" s="576"/>
      <c r="CI34" s="576"/>
      <c r="CJ34" s="576"/>
      <c r="CK34" s="576"/>
      <c r="CL34" s="577"/>
    </row>
    <row r="35" spans="2:90" ht="12.75" x14ac:dyDescent="0.25">
      <c r="B35" s="249"/>
      <c r="C35" s="249"/>
      <c r="D35" s="278"/>
      <c r="E35" s="249"/>
      <c r="F35" s="249"/>
      <c r="G35" s="249"/>
      <c r="H35" s="249"/>
      <c r="I35" s="249"/>
      <c r="J35" s="249"/>
      <c r="K35" s="249"/>
      <c r="L35" s="309"/>
      <c r="M35" s="249"/>
      <c r="N35" s="249"/>
      <c r="O35" s="249"/>
      <c r="P35" s="249"/>
      <c r="Q35" s="249"/>
      <c r="R35" s="249"/>
      <c r="S35" s="249"/>
      <c r="T35" s="249"/>
      <c r="U35" s="249"/>
      <c r="V35" s="249"/>
      <c r="W35" s="249"/>
      <c r="X35" s="249"/>
      <c r="Y35" s="249"/>
      <c r="Z35" s="249"/>
      <c r="AA35" s="249"/>
      <c r="AB35" s="249"/>
      <c r="AC35" s="249"/>
      <c r="AD35" s="249"/>
      <c r="AE35" s="249"/>
      <c r="AF35" s="249"/>
      <c r="AG35" s="249"/>
      <c r="AH35" s="249"/>
      <c r="AI35" s="249"/>
      <c r="AJ35" s="249"/>
      <c r="AK35" s="249"/>
      <c r="AL35" s="249"/>
      <c r="AM35" s="310"/>
      <c r="AN35" s="310"/>
      <c r="AO35" s="310"/>
      <c r="AP35" s="310"/>
      <c r="AQ35" s="249"/>
      <c r="AR35" s="249"/>
      <c r="AS35" s="249"/>
      <c r="AT35" s="249"/>
      <c r="AU35" s="311"/>
      <c r="AV35" s="249"/>
      <c r="AW35" s="249"/>
      <c r="AX35" s="249"/>
      <c r="AY35" s="249"/>
      <c r="AZ35" s="249"/>
      <c r="BA35" s="311"/>
      <c r="BB35" s="460"/>
      <c r="BC35" s="311"/>
      <c r="BD35" s="460"/>
      <c r="BE35" s="311"/>
      <c r="BF35" s="460"/>
      <c r="BG35" s="311"/>
      <c r="BH35" s="460"/>
      <c r="BI35" s="311"/>
      <c r="BJ35" s="311"/>
      <c r="BK35" s="311"/>
      <c r="CE35" s="575"/>
      <c r="CF35" s="576"/>
      <c r="CG35" s="576"/>
      <c r="CH35" s="576"/>
      <c r="CI35" s="576"/>
      <c r="CJ35" s="576"/>
      <c r="CK35" s="576"/>
      <c r="CL35" s="577"/>
    </row>
    <row r="36" spans="2:90" ht="12.75" x14ac:dyDescent="0.25">
      <c r="B36" s="249"/>
      <c r="C36" s="249"/>
      <c r="D36" s="278"/>
      <c r="E36" s="249"/>
      <c r="F36" s="249"/>
      <c r="G36" s="249"/>
      <c r="H36" s="249"/>
      <c r="I36" s="249"/>
      <c r="J36" s="249"/>
      <c r="K36" s="249"/>
      <c r="L36" s="309"/>
      <c r="M36" s="249"/>
      <c r="N36" s="249"/>
      <c r="O36" s="249"/>
      <c r="P36" s="249"/>
      <c r="Q36" s="249"/>
      <c r="R36" s="249"/>
      <c r="S36" s="249"/>
      <c r="T36" s="249"/>
      <c r="U36" s="249"/>
      <c r="V36" s="249"/>
      <c r="W36" s="249"/>
      <c r="X36" s="249"/>
      <c r="Y36" s="249"/>
      <c r="Z36" s="249"/>
      <c r="AA36" s="249"/>
      <c r="AB36" s="249"/>
      <c r="AC36" s="249"/>
      <c r="AD36" s="249"/>
      <c r="AE36" s="249"/>
      <c r="AF36" s="249"/>
      <c r="AG36" s="249"/>
      <c r="AH36" s="249"/>
      <c r="AI36" s="249"/>
      <c r="AJ36" s="249"/>
      <c r="AK36" s="249"/>
      <c r="AL36" s="249"/>
      <c r="AM36" s="310"/>
      <c r="AN36" s="310"/>
      <c r="AO36" s="310"/>
      <c r="AP36" s="310"/>
      <c r="AQ36" s="249"/>
      <c r="AR36" s="249"/>
      <c r="AS36" s="249"/>
      <c r="AT36" s="249"/>
      <c r="AU36" s="311"/>
      <c r="AV36" s="249"/>
      <c r="AW36" s="249"/>
      <c r="AX36" s="249"/>
      <c r="AY36" s="249"/>
      <c r="AZ36" s="249"/>
      <c r="BA36" s="311"/>
      <c r="BB36" s="460"/>
      <c r="BC36" s="311"/>
      <c r="BD36" s="460"/>
      <c r="BE36" s="311"/>
      <c r="BF36" s="460"/>
      <c r="BG36" s="311"/>
      <c r="BH36" s="460"/>
      <c r="BI36" s="311"/>
      <c r="BJ36" s="311"/>
      <c r="BK36" s="311"/>
      <c r="CE36" s="575"/>
      <c r="CF36" s="576"/>
      <c r="CG36" s="576"/>
      <c r="CH36" s="576"/>
      <c r="CI36" s="576"/>
      <c r="CJ36" s="576"/>
      <c r="CK36" s="576"/>
      <c r="CL36" s="577"/>
    </row>
    <row r="37" spans="2:90" ht="12.75" x14ac:dyDescent="0.25">
      <c r="B37" s="249"/>
      <c r="C37" s="249"/>
      <c r="D37" s="278"/>
      <c r="E37" s="249"/>
      <c r="F37" s="249"/>
      <c r="G37" s="249"/>
      <c r="H37" s="249"/>
      <c r="I37" s="249"/>
      <c r="J37" s="249"/>
      <c r="K37" s="249"/>
      <c r="L37" s="309"/>
      <c r="M37" s="249"/>
      <c r="N37" s="249"/>
      <c r="O37" s="249"/>
      <c r="P37" s="249"/>
      <c r="Q37" s="249"/>
      <c r="R37" s="249"/>
      <c r="S37" s="249"/>
      <c r="T37" s="249"/>
      <c r="U37" s="249"/>
      <c r="V37" s="249"/>
      <c r="W37" s="249"/>
      <c r="X37" s="249"/>
      <c r="Y37" s="249"/>
      <c r="Z37" s="249"/>
      <c r="AA37" s="249"/>
      <c r="AB37" s="249"/>
      <c r="AC37" s="249"/>
      <c r="AD37" s="249"/>
      <c r="AE37" s="249"/>
      <c r="AF37" s="249"/>
      <c r="AG37" s="249"/>
      <c r="AH37" s="249"/>
      <c r="AI37" s="249"/>
      <c r="AJ37" s="249"/>
      <c r="AK37" s="249"/>
      <c r="AL37" s="249"/>
      <c r="AM37" s="310"/>
      <c r="AN37" s="310"/>
      <c r="AO37" s="310"/>
      <c r="AP37" s="310"/>
      <c r="AQ37" s="249"/>
      <c r="AR37" s="249"/>
      <c r="AS37" s="249"/>
      <c r="AT37" s="249"/>
      <c r="AU37" s="311"/>
      <c r="AV37" s="249"/>
      <c r="AW37" s="249"/>
      <c r="AX37" s="249"/>
      <c r="AY37" s="249"/>
      <c r="AZ37" s="249"/>
      <c r="BA37" s="311"/>
      <c r="BB37" s="460"/>
      <c r="BC37" s="311"/>
      <c r="BD37" s="460"/>
      <c r="BE37" s="311"/>
      <c r="BF37" s="460"/>
      <c r="BG37" s="311"/>
      <c r="BH37" s="460"/>
      <c r="BI37" s="311"/>
      <c r="BJ37" s="311"/>
      <c r="BK37" s="311"/>
      <c r="CE37" s="575"/>
      <c r="CF37" s="576"/>
      <c r="CG37" s="576"/>
      <c r="CH37" s="576"/>
      <c r="CI37" s="576"/>
      <c r="CJ37" s="576"/>
      <c r="CK37" s="576"/>
      <c r="CL37" s="577"/>
    </row>
    <row r="38" spans="2:90" ht="12.75" x14ac:dyDescent="0.25">
      <c r="B38" s="249"/>
      <c r="C38" s="249"/>
      <c r="D38" s="278"/>
      <c r="E38" s="249"/>
      <c r="F38" s="249"/>
      <c r="G38" s="249"/>
      <c r="H38" s="249"/>
      <c r="I38" s="249"/>
      <c r="J38" s="249"/>
      <c r="K38" s="249"/>
      <c r="L38" s="309"/>
      <c r="M38" s="249"/>
      <c r="N38" s="249"/>
      <c r="O38" s="249"/>
      <c r="P38" s="249"/>
      <c r="Q38" s="249"/>
      <c r="R38" s="249"/>
      <c r="S38" s="249"/>
      <c r="T38" s="249"/>
      <c r="U38" s="249"/>
      <c r="V38" s="249"/>
      <c r="W38" s="249"/>
      <c r="X38" s="249"/>
      <c r="Y38" s="249"/>
      <c r="Z38" s="249"/>
      <c r="AA38" s="249"/>
      <c r="AB38" s="249"/>
      <c r="AC38" s="249"/>
      <c r="AD38" s="249"/>
      <c r="AE38" s="249"/>
      <c r="AF38" s="249"/>
      <c r="AG38" s="249"/>
      <c r="AH38" s="249"/>
      <c r="AI38" s="249"/>
      <c r="AJ38" s="249"/>
      <c r="AK38" s="249"/>
      <c r="AL38" s="249"/>
      <c r="AM38" s="310"/>
      <c r="AN38" s="310"/>
      <c r="AO38" s="310"/>
      <c r="AP38" s="310"/>
      <c r="AQ38" s="249"/>
      <c r="AR38" s="249"/>
      <c r="AS38" s="249"/>
      <c r="AT38" s="249"/>
      <c r="AU38" s="311"/>
      <c r="AV38" s="249"/>
      <c r="AW38" s="249"/>
      <c r="AX38" s="249"/>
      <c r="AY38" s="249"/>
      <c r="AZ38" s="249"/>
      <c r="BA38" s="311"/>
      <c r="BB38" s="460"/>
      <c r="BC38" s="311"/>
      <c r="BD38" s="460"/>
      <c r="BE38" s="311"/>
      <c r="BF38" s="460"/>
      <c r="BG38" s="311"/>
      <c r="BH38" s="460"/>
      <c r="BI38" s="311"/>
      <c r="BJ38" s="311"/>
      <c r="BK38" s="311"/>
      <c r="CE38" s="575"/>
      <c r="CF38" s="576"/>
      <c r="CG38" s="576"/>
      <c r="CH38" s="576"/>
      <c r="CI38" s="576"/>
      <c r="CJ38" s="576"/>
      <c r="CK38" s="576"/>
      <c r="CL38" s="577"/>
    </row>
    <row r="39" spans="2:90" ht="12.75" x14ac:dyDescent="0.25">
      <c r="B39" s="249"/>
      <c r="C39" s="249"/>
      <c r="D39" s="278"/>
      <c r="E39" s="249"/>
      <c r="F39" s="249"/>
      <c r="G39" s="249"/>
      <c r="H39" s="249"/>
      <c r="I39" s="249"/>
      <c r="J39" s="249"/>
      <c r="K39" s="249"/>
      <c r="L39" s="309"/>
      <c r="M39" s="249"/>
      <c r="N39" s="249"/>
      <c r="O39" s="249"/>
      <c r="P39" s="249"/>
      <c r="Q39" s="249"/>
      <c r="R39" s="249"/>
      <c r="S39" s="249"/>
      <c r="T39" s="249"/>
      <c r="U39" s="249"/>
      <c r="V39" s="249"/>
      <c r="W39" s="249"/>
      <c r="X39" s="249"/>
      <c r="Y39" s="249"/>
      <c r="Z39" s="249"/>
      <c r="AA39" s="249"/>
      <c r="AB39" s="249"/>
      <c r="AC39" s="249"/>
      <c r="AD39" s="249"/>
      <c r="AE39" s="249"/>
      <c r="AF39" s="249"/>
      <c r="AG39" s="249"/>
      <c r="AH39" s="249"/>
      <c r="AI39" s="249"/>
      <c r="AJ39" s="249"/>
      <c r="AK39" s="249"/>
      <c r="AL39" s="249"/>
      <c r="AM39" s="310"/>
      <c r="AN39" s="310"/>
      <c r="AO39" s="310"/>
      <c r="AP39" s="310"/>
      <c r="AQ39" s="249"/>
      <c r="AR39" s="249"/>
      <c r="AS39" s="249"/>
      <c r="AT39" s="249"/>
      <c r="AU39" s="311"/>
      <c r="AV39" s="249"/>
      <c r="AW39" s="249"/>
      <c r="AX39" s="249"/>
      <c r="AY39" s="249"/>
      <c r="AZ39" s="249"/>
      <c r="BA39" s="311"/>
      <c r="BB39" s="460"/>
      <c r="BC39" s="311"/>
      <c r="BD39" s="460"/>
      <c r="BE39" s="311"/>
      <c r="BF39" s="460"/>
      <c r="BG39" s="311"/>
      <c r="BH39" s="460"/>
      <c r="BI39" s="311"/>
      <c r="BJ39" s="311"/>
      <c r="BK39" s="311"/>
      <c r="CE39" s="575"/>
      <c r="CF39" s="576"/>
      <c r="CG39" s="576"/>
      <c r="CH39" s="576"/>
      <c r="CI39" s="576"/>
      <c r="CJ39" s="576"/>
      <c r="CK39" s="576"/>
      <c r="CL39" s="577"/>
    </row>
    <row r="40" spans="2:90" ht="12.75" x14ac:dyDescent="0.25">
      <c r="B40" s="249"/>
      <c r="C40" s="249"/>
      <c r="D40" s="278"/>
      <c r="E40" s="249"/>
      <c r="F40" s="249"/>
      <c r="G40" s="249"/>
      <c r="H40" s="249"/>
      <c r="I40" s="249"/>
      <c r="J40" s="249"/>
      <c r="K40" s="249"/>
      <c r="L40" s="309"/>
      <c r="M40" s="249"/>
      <c r="N40" s="249"/>
      <c r="O40" s="249"/>
      <c r="P40" s="249"/>
      <c r="Q40" s="249"/>
      <c r="R40" s="249"/>
      <c r="S40" s="249"/>
      <c r="T40" s="249"/>
      <c r="U40" s="249"/>
      <c r="V40" s="249"/>
      <c r="W40" s="249"/>
      <c r="X40" s="249"/>
      <c r="Y40" s="249"/>
      <c r="Z40" s="249"/>
      <c r="AA40" s="249"/>
      <c r="AB40" s="249"/>
      <c r="AC40" s="249"/>
      <c r="AD40" s="249"/>
      <c r="AE40" s="249"/>
      <c r="AF40" s="249"/>
      <c r="AG40" s="249"/>
      <c r="AH40" s="249"/>
      <c r="AI40" s="249"/>
      <c r="AJ40" s="249"/>
      <c r="AK40" s="249"/>
      <c r="AL40" s="249"/>
      <c r="AM40" s="310"/>
      <c r="AN40" s="310"/>
      <c r="AO40" s="310"/>
      <c r="AP40" s="310"/>
      <c r="AQ40" s="249"/>
      <c r="AR40" s="249"/>
      <c r="AS40" s="249"/>
      <c r="AT40" s="249"/>
      <c r="AU40" s="311"/>
      <c r="AV40" s="249"/>
      <c r="AW40" s="249"/>
      <c r="AX40" s="249"/>
      <c r="AY40" s="249"/>
      <c r="AZ40" s="249"/>
      <c r="BA40" s="311"/>
      <c r="BB40" s="460"/>
      <c r="BC40" s="311"/>
      <c r="BD40" s="460"/>
      <c r="BE40" s="311"/>
      <c r="BF40" s="460"/>
      <c r="BG40" s="311"/>
      <c r="BH40" s="460"/>
      <c r="BI40" s="311"/>
      <c r="BJ40" s="311"/>
      <c r="BK40" s="311"/>
      <c r="CE40" s="575"/>
      <c r="CF40" s="576"/>
      <c r="CG40" s="576"/>
      <c r="CH40" s="576"/>
      <c r="CI40" s="576"/>
      <c r="CJ40" s="576"/>
      <c r="CK40" s="576"/>
      <c r="CL40" s="577"/>
    </row>
    <row r="41" spans="2:90" ht="12.75" x14ac:dyDescent="0.25">
      <c r="B41" s="249"/>
      <c r="C41" s="249"/>
      <c r="D41" s="278"/>
      <c r="E41" s="249"/>
      <c r="F41" s="249"/>
      <c r="G41" s="249"/>
      <c r="H41" s="249"/>
      <c r="I41" s="249"/>
      <c r="J41" s="249"/>
      <c r="K41" s="249"/>
      <c r="L41" s="309"/>
      <c r="M41" s="249"/>
      <c r="N41" s="249"/>
      <c r="O41" s="249"/>
      <c r="P41" s="249"/>
      <c r="Q41" s="249"/>
      <c r="R41" s="249"/>
      <c r="S41" s="249"/>
      <c r="T41" s="249"/>
      <c r="U41" s="249"/>
      <c r="V41" s="249"/>
      <c r="W41" s="249"/>
      <c r="X41" s="249"/>
      <c r="Y41" s="249"/>
      <c r="Z41" s="249"/>
      <c r="AA41" s="249"/>
      <c r="AB41" s="249"/>
      <c r="AC41" s="249"/>
      <c r="AD41" s="249"/>
      <c r="AE41" s="249"/>
      <c r="AF41" s="249"/>
      <c r="AG41" s="249"/>
      <c r="AH41" s="249"/>
      <c r="AI41" s="249"/>
      <c r="AJ41" s="249"/>
      <c r="AK41" s="249"/>
      <c r="AL41" s="249"/>
      <c r="AM41" s="310"/>
      <c r="AN41" s="310"/>
      <c r="AO41" s="310"/>
      <c r="AP41" s="310"/>
      <c r="AQ41" s="249"/>
      <c r="AR41" s="249"/>
      <c r="AS41" s="249"/>
      <c r="AT41" s="249"/>
      <c r="AU41" s="311"/>
      <c r="AV41" s="249"/>
      <c r="AW41" s="249"/>
      <c r="AX41" s="249"/>
      <c r="AY41" s="249"/>
      <c r="AZ41" s="249"/>
      <c r="BA41" s="311"/>
      <c r="BB41" s="460"/>
      <c r="BC41" s="311"/>
      <c r="BD41" s="460"/>
      <c r="BE41" s="311"/>
      <c r="BF41" s="460"/>
      <c r="BG41" s="311"/>
      <c r="BH41" s="460"/>
      <c r="BI41" s="311"/>
      <c r="BJ41" s="311"/>
      <c r="BK41" s="311"/>
      <c r="CE41" s="575"/>
      <c r="CF41" s="576"/>
      <c r="CG41" s="576"/>
      <c r="CH41" s="576"/>
      <c r="CI41" s="576"/>
      <c r="CJ41" s="576"/>
      <c r="CK41" s="576"/>
      <c r="CL41" s="577"/>
    </row>
    <row r="42" spans="2:90" ht="12.75" x14ac:dyDescent="0.25">
      <c r="B42" s="249"/>
      <c r="C42" s="249"/>
      <c r="D42" s="278"/>
      <c r="E42" s="249"/>
      <c r="F42" s="249"/>
      <c r="G42" s="249"/>
      <c r="H42" s="249"/>
      <c r="I42" s="249"/>
      <c r="J42" s="249"/>
      <c r="K42" s="249"/>
      <c r="L42" s="309"/>
      <c r="M42" s="249"/>
      <c r="N42" s="249"/>
      <c r="O42" s="249"/>
      <c r="P42" s="249"/>
      <c r="Q42" s="249"/>
      <c r="R42" s="249"/>
      <c r="S42" s="249"/>
      <c r="T42" s="249"/>
      <c r="U42" s="249"/>
      <c r="V42" s="249"/>
      <c r="W42" s="249"/>
      <c r="X42" s="249"/>
      <c r="Y42" s="249"/>
      <c r="Z42" s="249"/>
      <c r="AA42" s="249"/>
      <c r="AB42" s="249"/>
      <c r="AC42" s="249"/>
      <c r="AD42" s="249"/>
      <c r="AE42" s="249"/>
      <c r="AF42" s="249"/>
      <c r="AG42" s="249"/>
      <c r="AH42" s="249"/>
      <c r="AI42" s="249"/>
      <c r="AJ42" s="249"/>
      <c r="AK42" s="249"/>
      <c r="AL42" s="249"/>
      <c r="AM42" s="310"/>
      <c r="AN42" s="310"/>
      <c r="AO42" s="310"/>
      <c r="AP42" s="310"/>
      <c r="AQ42" s="249"/>
      <c r="AR42" s="249"/>
      <c r="AS42" s="249"/>
      <c r="AT42" s="249"/>
      <c r="AU42" s="311"/>
      <c r="AV42" s="249"/>
      <c r="AW42" s="249"/>
      <c r="AX42" s="249"/>
      <c r="AY42" s="249"/>
      <c r="AZ42" s="249"/>
      <c r="BA42" s="311"/>
      <c r="BB42" s="460"/>
      <c r="BC42" s="311"/>
      <c r="BD42" s="460"/>
      <c r="BE42" s="311"/>
      <c r="BF42" s="460"/>
      <c r="BG42" s="311"/>
      <c r="BH42" s="460"/>
      <c r="BI42" s="311"/>
      <c r="BJ42" s="311"/>
      <c r="BK42" s="311"/>
      <c r="CE42" s="575"/>
      <c r="CF42" s="576"/>
      <c r="CG42" s="576"/>
      <c r="CH42" s="576"/>
      <c r="CI42" s="576"/>
      <c r="CJ42" s="576"/>
      <c r="CK42" s="576"/>
      <c r="CL42" s="577"/>
    </row>
    <row r="43" spans="2:90" ht="12.75" x14ac:dyDescent="0.25">
      <c r="B43" s="249"/>
      <c r="C43" s="249"/>
      <c r="D43" s="278"/>
      <c r="E43" s="249"/>
      <c r="F43" s="249"/>
      <c r="G43" s="249"/>
      <c r="H43" s="249"/>
      <c r="I43" s="249"/>
      <c r="J43" s="249"/>
      <c r="K43" s="249"/>
      <c r="L43" s="309"/>
      <c r="M43" s="249"/>
      <c r="N43" s="249"/>
      <c r="O43" s="249"/>
      <c r="P43" s="249"/>
      <c r="Q43" s="249"/>
      <c r="R43" s="249"/>
      <c r="S43" s="249"/>
      <c r="T43" s="249"/>
      <c r="U43" s="249"/>
      <c r="V43" s="249"/>
      <c r="W43" s="249"/>
      <c r="X43" s="249"/>
      <c r="Y43" s="249"/>
      <c r="Z43" s="249"/>
      <c r="AA43" s="249"/>
      <c r="AB43" s="249"/>
      <c r="AC43" s="249"/>
      <c r="AD43" s="249"/>
      <c r="AE43" s="249"/>
      <c r="AF43" s="249"/>
      <c r="AG43" s="249"/>
      <c r="AH43" s="249"/>
      <c r="AI43" s="249"/>
      <c r="AJ43" s="249"/>
      <c r="AK43" s="249"/>
      <c r="AL43" s="249"/>
      <c r="AM43" s="310"/>
      <c r="AN43" s="310"/>
      <c r="AO43" s="310"/>
      <c r="AP43" s="310"/>
      <c r="AQ43" s="249"/>
      <c r="AR43" s="249"/>
      <c r="AS43" s="249"/>
      <c r="AT43" s="249"/>
      <c r="AU43" s="311"/>
      <c r="AV43" s="249"/>
      <c r="AW43" s="249"/>
      <c r="AX43" s="249"/>
      <c r="AY43" s="249"/>
      <c r="AZ43" s="249"/>
      <c r="BA43" s="311"/>
      <c r="BB43" s="460"/>
      <c r="BC43" s="311"/>
      <c r="BD43" s="460"/>
      <c r="BE43" s="311"/>
      <c r="BF43" s="460"/>
      <c r="BG43" s="311"/>
      <c r="BH43" s="460"/>
      <c r="BI43" s="311"/>
      <c r="BJ43" s="311"/>
      <c r="BK43" s="311"/>
      <c r="CE43" s="575"/>
      <c r="CF43" s="576"/>
      <c r="CG43" s="576"/>
      <c r="CH43" s="576"/>
      <c r="CI43" s="576"/>
      <c r="CJ43" s="576"/>
      <c r="CK43" s="576"/>
      <c r="CL43" s="577"/>
    </row>
    <row r="44" spans="2:90" ht="12.75" x14ac:dyDescent="0.25">
      <c r="B44" s="249"/>
      <c r="C44" s="249"/>
      <c r="D44" s="278"/>
      <c r="E44" s="249"/>
      <c r="F44" s="249"/>
      <c r="G44" s="249"/>
      <c r="H44" s="249"/>
      <c r="I44" s="249"/>
      <c r="J44" s="249"/>
      <c r="K44" s="249"/>
      <c r="L44" s="309"/>
      <c r="M44" s="249"/>
      <c r="N44" s="249"/>
      <c r="O44" s="249"/>
      <c r="P44" s="249"/>
      <c r="Q44" s="249"/>
      <c r="R44" s="249"/>
      <c r="S44" s="249"/>
      <c r="T44" s="249"/>
      <c r="U44" s="249"/>
      <c r="V44" s="249"/>
      <c r="W44" s="249"/>
      <c r="X44" s="249"/>
      <c r="Y44" s="249"/>
      <c r="Z44" s="249"/>
      <c r="AA44" s="249"/>
      <c r="AB44" s="249"/>
      <c r="AC44" s="249"/>
      <c r="AD44" s="249"/>
      <c r="AE44" s="249"/>
      <c r="AF44" s="249"/>
      <c r="AG44" s="249"/>
      <c r="AH44" s="249"/>
      <c r="AI44" s="249"/>
      <c r="AJ44" s="249"/>
      <c r="AK44" s="249"/>
      <c r="AL44" s="249"/>
      <c r="AM44" s="310"/>
      <c r="AN44" s="310"/>
      <c r="AO44" s="310"/>
      <c r="AP44" s="310"/>
      <c r="AQ44" s="249"/>
      <c r="AR44" s="249"/>
      <c r="AS44" s="249"/>
      <c r="AT44" s="249"/>
      <c r="AU44" s="311"/>
      <c r="AV44" s="249"/>
      <c r="AW44" s="249"/>
      <c r="AX44" s="249"/>
      <c r="AY44" s="249"/>
      <c r="AZ44" s="249"/>
      <c r="BA44" s="311"/>
      <c r="BB44" s="460"/>
      <c r="BC44" s="311"/>
      <c r="BD44" s="460"/>
      <c r="BE44" s="311"/>
      <c r="BF44" s="460"/>
      <c r="BG44" s="311"/>
      <c r="BH44" s="460"/>
      <c r="BI44" s="311"/>
      <c r="BJ44" s="311"/>
      <c r="BK44" s="311"/>
      <c r="CE44" s="575"/>
      <c r="CF44" s="576"/>
      <c r="CG44" s="576"/>
      <c r="CH44" s="576"/>
      <c r="CI44" s="576"/>
      <c r="CJ44" s="576"/>
      <c r="CK44" s="576"/>
      <c r="CL44" s="577"/>
    </row>
    <row r="45" spans="2:90" ht="12.75" x14ac:dyDescent="0.25">
      <c r="B45" s="249"/>
      <c r="C45" s="249"/>
      <c r="D45" s="278"/>
      <c r="E45" s="249"/>
      <c r="F45" s="249"/>
      <c r="G45" s="249"/>
      <c r="H45" s="249"/>
      <c r="I45" s="249"/>
      <c r="J45" s="249"/>
      <c r="K45" s="249"/>
      <c r="L45" s="309"/>
      <c r="M45" s="249"/>
      <c r="N45" s="249"/>
      <c r="O45" s="249"/>
      <c r="P45" s="249"/>
      <c r="Q45" s="249"/>
      <c r="R45" s="249"/>
      <c r="S45" s="249"/>
      <c r="T45" s="249"/>
      <c r="U45" s="249"/>
      <c r="V45" s="249"/>
      <c r="W45" s="249"/>
      <c r="X45" s="249"/>
      <c r="Y45" s="249"/>
      <c r="Z45" s="249"/>
      <c r="AA45" s="249"/>
      <c r="AB45" s="249"/>
      <c r="AC45" s="249"/>
      <c r="AD45" s="249"/>
      <c r="AE45" s="249"/>
      <c r="AF45" s="249"/>
      <c r="AG45" s="249"/>
      <c r="AH45" s="249"/>
      <c r="AI45" s="249"/>
      <c r="AJ45" s="249"/>
      <c r="AK45" s="249"/>
      <c r="AL45" s="249"/>
      <c r="AM45" s="310"/>
      <c r="AN45" s="310"/>
      <c r="AO45" s="310"/>
      <c r="AP45" s="310"/>
      <c r="AQ45" s="249"/>
      <c r="AR45" s="249"/>
      <c r="AS45" s="249"/>
      <c r="AT45" s="249"/>
      <c r="AU45" s="311"/>
      <c r="AV45" s="249"/>
      <c r="AW45" s="249"/>
      <c r="AX45" s="249"/>
      <c r="AY45" s="249"/>
      <c r="AZ45" s="249"/>
      <c r="BA45" s="311"/>
      <c r="BB45" s="460"/>
      <c r="BC45" s="311"/>
      <c r="BD45" s="460"/>
      <c r="BE45" s="311"/>
      <c r="BF45" s="460"/>
      <c r="BG45" s="311"/>
      <c r="BH45" s="460"/>
      <c r="BI45" s="311"/>
      <c r="BJ45" s="311"/>
      <c r="BK45" s="311"/>
      <c r="CE45" s="575"/>
      <c r="CF45" s="576"/>
      <c r="CG45" s="576"/>
      <c r="CH45" s="576"/>
      <c r="CI45" s="576"/>
      <c r="CJ45" s="576"/>
      <c r="CK45" s="576"/>
      <c r="CL45" s="577"/>
    </row>
    <row r="46" spans="2:90" ht="12.75" x14ac:dyDescent="0.25">
      <c r="B46" s="249"/>
      <c r="C46" s="249"/>
      <c r="D46" s="278"/>
      <c r="E46" s="249"/>
      <c r="F46" s="249"/>
      <c r="G46" s="249"/>
      <c r="H46" s="249"/>
      <c r="I46" s="249"/>
      <c r="J46" s="249"/>
      <c r="K46" s="249"/>
      <c r="L46" s="309"/>
      <c r="M46" s="249"/>
      <c r="N46" s="249"/>
      <c r="O46" s="249"/>
      <c r="P46" s="249"/>
      <c r="Q46" s="249"/>
      <c r="R46" s="249"/>
      <c r="S46" s="249"/>
      <c r="T46" s="249"/>
      <c r="U46" s="249"/>
      <c r="V46" s="249"/>
      <c r="W46" s="249"/>
      <c r="X46" s="249"/>
      <c r="Y46" s="249"/>
      <c r="Z46" s="249"/>
      <c r="AA46" s="249"/>
      <c r="AB46" s="249"/>
      <c r="AC46" s="249"/>
      <c r="AD46" s="249"/>
      <c r="AE46" s="249"/>
      <c r="AF46" s="249"/>
      <c r="AG46" s="249"/>
      <c r="AH46" s="249"/>
      <c r="AI46" s="249"/>
      <c r="AJ46" s="249"/>
      <c r="AK46" s="249"/>
      <c r="AL46" s="249"/>
      <c r="AM46" s="310"/>
      <c r="AN46" s="310"/>
      <c r="AO46" s="310"/>
      <c r="AP46" s="310"/>
      <c r="AQ46" s="249"/>
      <c r="AR46" s="249"/>
      <c r="AS46" s="249"/>
      <c r="AT46" s="249"/>
      <c r="AU46" s="311"/>
      <c r="AV46" s="249"/>
      <c r="AW46" s="249"/>
      <c r="AX46" s="249"/>
      <c r="AY46" s="249"/>
      <c r="AZ46" s="249"/>
      <c r="BA46" s="311"/>
      <c r="BB46" s="460"/>
      <c r="BC46" s="311"/>
      <c r="BD46" s="460"/>
      <c r="BE46" s="311"/>
      <c r="BF46" s="460"/>
      <c r="BG46" s="311"/>
      <c r="BH46" s="460"/>
      <c r="BI46" s="311"/>
      <c r="BJ46" s="311"/>
      <c r="BK46" s="311"/>
      <c r="CE46" s="575"/>
      <c r="CF46" s="576"/>
      <c r="CG46" s="576"/>
      <c r="CH46" s="576"/>
      <c r="CI46" s="576"/>
      <c r="CJ46" s="576"/>
      <c r="CK46" s="576"/>
      <c r="CL46" s="577"/>
    </row>
    <row r="47" spans="2:90" ht="12.75" x14ac:dyDescent="0.25">
      <c r="B47" s="249"/>
      <c r="C47" s="249"/>
      <c r="D47" s="278"/>
      <c r="E47" s="249"/>
      <c r="F47" s="249"/>
      <c r="G47" s="249"/>
      <c r="H47" s="249"/>
      <c r="I47" s="249"/>
      <c r="J47" s="249"/>
      <c r="K47" s="249"/>
      <c r="L47" s="309"/>
      <c r="M47" s="249"/>
      <c r="N47" s="249"/>
      <c r="O47" s="249"/>
      <c r="P47" s="249"/>
      <c r="Q47" s="249"/>
      <c r="R47" s="249"/>
      <c r="S47" s="249"/>
      <c r="T47" s="249"/>
      <c r="U47" s="249"/>
      <c r="V47" s="249"/>
      <c r="W47" s="249"/>
      <c r="X47" s="249"/>
      <c r="Y47" s="249"/>
      <c r="Z47" s="249"/>
      <c r="AA47" s="249"/>
      <c r="AB47" s="249"/>
      <c r="AC47" s="249"/>
      <c r="AD47" s="249"/>
      <c r="AE47" s="249"/>
      <c r="AF47" s="249"/>
      <c r="AG47" s="249"/>
      <c r="AH47" s="249"/>
      <c r="AI47" s="249"/>
      <c r="AJ47" s="249"/>
      <c r="AK47" s="249"/>
      <c r="AL47" s="249"/>
      <c r="AM47" s="310"/>
      <c r="AN47" s="310"/>
      <c r="AO47" s="310"/>
      <c r="AP47" s="310"/>
      <c r="AQ47" s="249"/>
      <c r="AR47" s="249"/>
      <c r="AS47" s="249"/>
      <c r="AT47" s="249"/>
      <c r="AU47" s="311"/>
      <c r="AV47" s="249"/>
      <c r="AW47" s="249"/>
      <c r="AX47" s="249"/>
      <c r="AY47" s="249"/>
      <c r="AZ47" s="249"/>
      <c r="BA47" s="311"/>
      <c r="BB47" s="460"/>
      <c r="BC47" s="311"/>
      <c r="BD47" s="460"/>
      <c r="BE47" s="311"/>
      <c r="BF47" s="460"/>
      <c r="BG47" s="311"/>
      <c r="BH47" s="460"/>
      <c r="BI47" s="311"/>
      <c r="BJ47" s="311"/>
      <c r="BK47" s="311"/>
      <c r="CE47" s="575"/>
      <c r="CF47" s="576"/>
      <c r="CG47" s="576"/>
      <c r="CH47" s="576"/>
      <c r="CI47" s="576"/>
      <c r="CJ47" s="576"/>
      <c r="CK47" s="576"/>
      <c r="CL47" s="577"/>
    </row>
    <row r="48" spans="2:90" ht="12.75" x14ac:dyDescent="0.25">
      <c r="B48" s="249"/>
      <c r="C48" s="249"/>
      <c r="D48" s="278"/>
      <c r="E48" s="249"/>
      <c r="F48" s="249"/>
      <c r="G48" s="249"/>
      <c r="H48" s="249"/>
      <c r="I48" s="249"/>
      <c r="J48" s="249"/>
      <c r="K48" s="249"/>
      <c r="L48" s="309"/>
      <c r="M48" s="249"/>
      <c r="N48" s="249"/>
      <c r="O48" s="249"/>
      <c r="P48" s="249"/>
      <c r="Q48" s="249"/>
      <c r="R48" s="249"/>
      <c r="S48" s="249"/>
      <c r="T48" s="249"/>
      <c r="U48" s="249"/>
      <c r="V48" s="249"/>
      <c r="W48" s="249"/>
      <c r="X48" s="249"/>
      <c r="Y48" s="249"/>
      <c r="Z48" s="249"/>
      <c r="AA48" s="249"/>
      <c r="AB48" s="249"/>
      <c r="AC48" s="249"/>
      <c r="AD48" s="249"/>
      <c r="AE48" s="249"/>
      <c r="AF48" s="249"/>
      <c r="AG48" s="249"/>
      <c r="AH48" s="249"/>
      <c r="AI48" s="249"/>
      <c r="AJ48" s="249"/>
      <c r="AK48" s="249"/>
      <c r="AL48" s="249"/>
      <c r="AM48" s="310"/>
      <c r="AN48" s="310"/>
      <c r="AO48" s="310"/>
      <c r="AP48" s="310"/>
      <c r="AQ48" s="249"/>
      <c r="AR48" s="249"/>
      <c r="AS48" s="249"/>
      <c r="AT48" s="249"/>
      <c r="AU48" s="311"/>
      <c r="AV48" s="249"/>
      <c r="AW48" s="249"/>
      <c r="AX48" s="249"/>
      <c r="AY48" s="249"/>
      <c r="AZ48" s="249"/>
      <c r="BA48" s="311"/>
      <c r="BB48" s="460"/>
      <c r="BC48" s="311"/>
      <c r="BD48" s="460"/>
      <c r="BE48" s="311"/>
      <c r="BF48" s="460"/>
      <c r="BG48" s="311"/>
      <c r="BH48" s="460"/>
      <c r="BI48" s="311"/>
      <c r="BJ48" s="311"/>
      <c r="BK48" s="311"/>
      <c r="CE48" s="575"/>
      <c r="CF48" s="576"/>
      <c r="CG48" s="576"/>
      <c r="CH48" s="576"/>
      <c r="CI48" s="576"/>
      <c r="CJ48" s="576"/>
      <c r="CK48" s="576"/>
      <c r="CL48" s="577"/>
    </row>
    <row r="49" spans="1:90" ht="12.75" x14ac:dyDescent="0.25">
      <c r="B49" s="249"/>
      <c r="C49" s="249"/>
      <c r="D49" s="278"/>
      <c r="E49" s="249"/>
      <c r="F49" s="249"/>
      <c r="G49" s="249"/>
      <c r="H49" s="249"/>
      <c r="I49" s="249"/>
      <c r="J49" s="249"/>
      <c r="K49" s="249"/>
      <c r="L49" s="309"/>
      <c r="M49" s="249"/>
      <c r="N49" s="249"/>
      <c r="O49" s="249"/>
      <c r="P49" s="249"/>
      <c r="Q49" s="249"/>
      <c r="R49" s="249"/>
      <c r="S49" s="249"/>
      <c r="T49" s="249"/>
      <c r="U49" s="249"/>
      <c r="V49" s="249"/>
      <c r="W49" s="249"/>
      <c r="X49" s="249"/>
      <c r="Y49" s="249"/>
      <c r="Z49" s="249"/>
      <c r="AA49" s="249"/>
      <c r="AB49" s="249"/>
      <c r="AC49" s="249"/>
      <c r="AD49" s="249"/>
      <c r="AE49" s="249"/>
      <c r="AF49" s="249"/>
      <c r="AG49" s="249"/>
      <c r="AH49" s="249"/>
      <c r="AI49" s="249"/>
      <c r="AJ49" s="249"/>
      <c r="AK49" s="249"/>
      <c r="AL49" s="249"/>
      <c r="AM49" s="310"/>
      <c r="AN49" s="310"/>
      <c r="AO49" s="310"/>
      <c r="AP49" s="310"/>
      <c r="AQ49" s="249"/>
      <c r="AR49" s="249"/>
      <c r="AS49" s="249"/>
      <c r="AT49" s="249"/>
      <c r="AU49" s="311"/>
      <c r="AV49" s="249"/>
      <c r="AW49" s="249"/>
      <c r="AX49" s="249"/>
      <c r="AY49" s="249"/>
      <c r="AZ49" s="249"/>
      <c r="BA49" s="311"/>
      <c r="BB49" s="460"/>
      <c r="BC49" s="311"/>
      <c r="BD49" s="460"/>
      <c r="BE49" s="311"/>
      <c r="BF49" s="460"/>
      <c r="BG49" s="311"/>
      <c r="BH49" s="460"/>
      <c r="BI49" s="311"/>
      <c r="BJ49" s="311"/>
      <c r="BK49" s="311"/>
      <c r="CE49" s="575"/>
      <c r="CF49" s="576"/>
      <c r="CG49" s="576"/>
      <c r="CH49" s="576"/>
      <c r="CI49" s="576"/>
      <c r="CJ49" s="576"/>
      <c r="CK49" s="576"/>
      <c r="CL49" s="577"/>
    </row>
    <row r="50" spans="1:90" ht="12.75" x14ac:dyDescent="0.25">
      <c r="B50" s="249"/>
      <c r="C50" s="249"/>
      <c r="D50" s="278"/>
      <c r="E50" s="249"/>
      <c r="F50" s="249"/>
      <c r="G50" s="249"/>
      <c r="H50" s="249"/>
      <c r="I50" s="249"/>
      <c r="J50" s="249"/>
      <c r="K50" s="249"/>
      <c r="L50" s="309"/>
      <c r="M50" s="249"/>
      <c r="N50" s="249"/>
      <c r="O50" s="249"/>
      <c r="P50" s="249"/>
      <c r="Q50" s="249"/>
      <c r="R50" s="249"/>
      <c r="S50" s="249"/>
      <c r="T50" s="249"/>
      <c r="U50" s="249"/>
      <c r="V50" s="249"/>
      <c r="W50" s="249"/>
      <c r="X50" s="249"/>
      <c r="Y50" s="249"/>
      <c r="Z50" s="249"/>
      <c r="AA50" s="249"/>
      <c r="AB50" s="249"/>
      <c r="AC50" s="249"/>
      <c r="AD50" s="249"/>
      <c r="AE50" s="249"/>
      <c r="AF50" s="249"/>
      <c r="AG50" s="249"/>
      <c r="AH50" s="249"/>
      <c r="AI50" s="249"/>
      <c r="AJ50" s="249"/>
      <c r="AK50" s="249"/>
      <c r="AL50" s="249"/>
      <c r="AM50" s="310"/>
      <c r="AN50" s="310"/>
      <c r="AO50" s="310"/>
      <c r="AP50" s="310"/>
      <c r="AQ50" s="249"/>
      <c r="AR50" s="249"/>
      <c r="AS50" s="249"/>
      <c r="AT50" s="249"/>
      <c r="AU50" s="311"/>
      <c r="AV50" s="249"/>
      <c r="AW50" s="249"/>
      <c r="AX50" s="249"/>
      <c r="AY50" s="249"/>
      <c r="AZ50" s="249"/>
      <c r="BA50" s="311"/>
      <c r="BB50" s="460"/>
      <c r="BC50" s="311"/>
      <c r="BD50" s="460"/>
      <c r="BE50" s="311"/>
      <c r="BF50" s="460"/>
      <c r="BG50" s="311"/>
      <c r="BH50" s="460"/>
      <c r="BI50" s="311"/>
      <c r="BJ50" s="311"/>
      <c r="BK50" s="311"/>
      <c r="CE50" s="575"/>
      <c r="CF50" s="576"/>
      <c r="CG50" s="576"/>
      <c r="CH50" s="576"/>
      <c r="CI50" s="576"/>
      <c r="CJ50" s="576"/>
      <c r="CK50" s="576"/>
      <c r="CL50" s="577"/>
    </row>
    <row r="51" spans="1:90" ht="12.75" x14ac:dyDescent="0.25">
      <c r="B51" s="249"/>
      <c r="C51" s="249"/>
      <c r="D51" s="278"/>
      <c r="E51" s="249"/>
      <c r="F51" s="249"/>
      <c r="G51" s="249"/>
      <c r="H51" s="249"/>
      <c r="I51" s="249"/>
      <c r="J51" s="249"/>
      <c r="K51" s="249"/>
      <c r="L51" s="309"/>
      <c r="M51" s="249"/>
      <c r="N51" s="249"/>
      <c r="O51" s="249"/>
      <c r="P51" s="249"/>
      <c r="Q51" s="249"/>
      <c r="R51" s="249"/>
      <c r="S51" s="249"/>
      <c r="T51" s="249"/>
      <c r="U51" s="249"/>
      <c r="V51" s="249"/>
      <c r="W51" s="249"/>
      <c r="X51" s="249"/>
      <c r="Y51" s="249"/>
      <c r="Z51" s="249"/>
      <c r="AA51" s="249"/>
      <c r="AB51" s="249"/>
      <c r="AC51" s="249"/>
      <c r="AD51" s="249"/>
      <c r="AE51" s="249"/>
      <c r="AF51" s="249"/>
      <c r="AG51" s="249"/>
      <c r="AH51" s="249"/>
      <c r="AI51" s="249"/>
      <c r="AJ51" s="249"/>
      <c r="AK51" s="249"/>
      <c r="AL51" s="249"/>
      <c r="AM51" s="310"/>
      <c r="AN51" s="310"/>
      <c r="AO51" s="310"/>
      <c r="AP51" s="310"/>
      <c r="AQ51" s="249"/>
      <c r="AR51" s="249"/>
      <c r="AS51" s="249"/>
      <c r="AT51" s="249"/>
      <c r="AU51" s="311"/>
      <c r="AV51" s="249"/>
      <c r="AW51" s="249"/>
      <c r="AX51" s="249"/>
      <c r="AY51" s="249"/>
      <c r="AZ51" s="249"/>
      <c r="BA51" s="311"/>
      <c r="BB51" s="460"/>
      <c r="BC51" s="311"/>
      <c r="BD51" s="460"/>
      <c r="BE51" s="311"/>
      <c r="BF51" s="460"/>
      <c r="BG51" s="311"/>
      <c r="BH51" s="460"/>
      <c r="BI51" s="311"/>
      <c r="BJ51" s="311"/>
      <c r="BK51" s="311"/>
      <c r="CE51" s="575"/>
      <c r="CF51" s="576"/>
      <c r="CG51" s="576"/>
      <c r="CH51" s="576"/>
      <c r="CI51" s="576"/>
      <c r="CJ51" s="576"/>
      <c r="CK51" s="576"/>
      <c r="CL51" s="577"/>
    </row>
    <row r="52" spans="1:90" x14ac:dyDescent="0.25">
      <c r="B52" s="249"/>
      <c r="C52" s="249"/>
      <c r="D52" s="278"/>
      <c r="E52" s="249"/>
      <c r="F52" s="249"/>
      <c r="G52" s="249"/>
      <c r="H52" s="249"/>
      <c r="I52" s="249"/>
      <c r="J52" s="249"/>
      <c r="K52" s="249"/>
      <c r="L52" s="309"/>
      <c r="M52" s="249"/>
      <c r="N52" s="249"/>
      <c r="O52" s="249"/>
      <c r="P52" s="249"/>
      <c r="Q52" s="249"/>
      <c r="R52" s="249"/>
      <c r="S52" s="249"/>
      <c r="T52" s="249"/>
      <c r="U52" s="249"/>
      <c r="V52" s="249"/>
      <c r="W52" s="249"/>
      <c r="X52" s="249"/>
      <c r="Y52" s="249"/>
      <c r="Z52" s="249"/>
      <c r="AA52" s="249"/>
      <c r="AB52" s="249"/>
      <c r="AC52" s="249"/>
      <c r="AD52" s="249"/>
      <c r="AE52" s="249"/>
      <c r="AF52" s="249"/>
      <c r="AG52" s="249"/>
      <c r="AH52" s="249"/>
      <c r="AI52" s="249"/>
      <c r="AJ52" s="249"/>
      <c r="AK52" s="249"/>
      <c r="AL52" s="249"/>
      <c r="AM52" s="310"/>
      <c r="AN52" s="310"/>
      <c r="AO52" s="310"/>
      <c r="AP52" s="310"/>
      <c r="AQ52" s="249"/>
      <c r="AR52" s="249"/>
      <c r="AS52" s="249"/>
      <c r="AT52" s="249"/>
      <c r="AU52" s="311"/>
      <c r="AV52" s="249"/>
      <c r="AW52" s="249"/>
      <c r="AX52" s="249"/>
      <c r="AY52" s="249"/>
      <c r="AZ52" s="249"/>
      <c r="BA52" s="311"/>
      <c r="BB52" s="460"/>
      <c r="BC52" s="311"/>
      <c r="BD52" s="460"/>
      <c r="BE52" s="311"/>
      <c r="BF52" s="460"/>
      <c r="BG52" s="311"/>
      <c r="BH52" s="460"/>
      <c r="BI52" s="311"/>
      <c r="BJ52" s="311"/>
      <c r="BK52" s="311"/>
    </row>
    <row r="53" spans="1:90" x14ac:dyDescent="0.25">
      <c r="B53" s="249"/>
      <c r="C53" s="249"/>
      <c r="D53" s="278"/>
      <c r="E53" s="249"/>
      <c r="F53" s="249"/>
      <c r="G53" s="249"/>
      <c r="H53" s="249"/>
      <c r="I53" s="249"/>
      <c r="J53" s="249"/>
      <c r="K53" s="249"/>
      <c r="L53" s="309"/>
      <c r="M53" s="249"/>
      <c r="N53" s="249"/>
      <c r="O53" s="249"/>
      <c r="P53" s="249"/>
      <c r="Q53" s="249"/>
      <c r="R53" s="249"/>
      <c r="S53" s="249"/>
      <c r="T53" s="249"/>
      <c r="U53" s="249"/>
      <c r="V53" s="249"/>
      <c r="W53" s="249"/>
      <c r="X53" s="249"/>
      <c r="Y53" s="249"/>
      <c r="Z53" s="249"/>
      <c r="AA53" s="249"/>
      <c r="AB53" s="249"/>
      <c r="AC53" s="249"/>
      <c r="AD53" s="249"/>
      <c r="AE53" s="249"/>
      <c r="AF53" s="249"/>
      <c r="AG53" s="249"/>
      <c r="AH53" s="249"/>
      <c r="AI53" s="249"/>
      <c r="AJ53" s="249"/>
      <c r="AK53" s="249"/>
      <c r="AL53" s="249"/>
      <c r="AM53" s="310"/>
      <c r="AN53" s="310"/>
      <c r="AO53" s="310"/>
      <c r="AP53" s="310"/>
      <c r="AQ53" s="249"/>
      <c r="AR53" s="249"/>
      <c r="AS53" s="249"/>
      <c r="AT53" s="249"/>
      <c r="AU53" s="311"/>
      <c r="AV53" s="249"/>
      <c r="AW53" s="249"/>
      <c r="AX53" s="249"/>
      <c r="AY53" s="249"/>
      <c r="AZ53" s="249"/>
      <c r="BA53" s="311"/>
      <c r="BB53" s="460"/>
      <c r="BC53" s="311"/>
      <c r="BD53" s="460"/>
      <c r="BE53" s="311"/>
      <c r="BF53" s="460"/>
      <c r="BG53" s="311"/>
      <c r="BH53" s="460"/>
      <c r="BI53" s="311"/>
      <c r="BJ53" s="311"/>
      <c r="BK53" s="311"/>
    </row>
    <row r="54" spans="1:90" x14ac:dyDescent="0.25">
      <c r="B54" s="249"/>
      <c r="C54" s="249"/>
      <c r="D54" s="278"/>
      <c r="E54" s="249"/>
      <c r="F54" s="249"/>
      <c r="G54" s="249"/>
      <c r="H54" s="249"/>
      <c r="I54" s="249"/>
      <c r="J54" s="249"/>
      <c r="K54" s="249"/>
      <c r="L54" s="309"/>
      <c r="M54" s="249"/>
      <c r="N54" s="249"/>
      <c r="O54" s="249"/>
      <c r="P54" s="249"/>
      <c r="Q54" s="249"/>
      <c r="R54" s="249"/>
      <c r="S54" s="249"/>
      <c r="T54" s="249"/>
      <c r="U54" s="249"/>
      <c r="V54" s="249"/>
      <c r="W54" s="249"/>
      <c r="X54" s="249"/>
      <c r="Y54" s="249"/>
      <c r="Z54" s="249"/>
      <c r="AA54" s="249"/>
      <c r="AB54" s="249"/>
      <c r="AC54" s="249"/>
      <c r="AD54" s="249"/>
      <c r="AE54" s="249"/>
      <c r="AF54" s="249"/>
      <c r="AG54" s="249"/>
      <c r="AH54" s="249"/>
      <c r="AI54" s="249"/>
      <c r="AJ54" s="249"/>
      <c r="AK54" s="249"/>
      <c r="AL54" s="249"/>
      <c r="AM54" s="310"/>
      <c r="AN54" s="310"/>
      <c r="AO54" s="310"/>
      <c r="AP54" s="310"/>
      <c r="AQ54" s="249"/>
      <c r="AR54" s="249"/>
      <c r="AS54" s="249"/>
      <c r="AT54" s="249"/>
      <c r="AU54" s="311"/>
      <c r="AV54" s="249"/>
      <c r="AW54" s="249"/>
      <c r="AX54" s="249"/>
      <c r="AY54" s="249"/>
      <c r="AZ54" s="249"/>
      <c r="BA54" s="311"/>
      <c r="BB54" s="460"/>
      <c r="BC54" s="311"/>
      <c r="BD54" s="460"/>
      <c r="BE54" s="311"/>
      <c r="BF54" s="460"/>
      <c r="BG54" s="311"/>
      <c r="BH54" s="460"/>
      <c r="BI54" s="311"/>
      <c r="BJ54" s="311"/>
      <c r="BK54" s="311"/>
    </row>
    <row r="55" spans="1:90" x14ac:dyDescent="0.25">
      <c r="BA55" s="311"/>
      <c r="BB55" s="460"/>
      <c r="BC55" s="311"/>
      <c r="BD55" s="460"/>
      <c r="BE55" s="311"/>
      <c r="BF55" s="460"/>
      <c r="BG55" s="311"/>
      <c r="BH55" s="460"/>
      <c r="BI55" s="311"/>
      <c r="BJ55" s="311"/>
      <c r="BK55" s="311"/>
    </row>
    <row r="56" spans="1:90" x14ac:dyDescent="0.25">
      <c r="BA56" s="311"/>
      <c r="BB56" s="460"/>
      <c r="BC56" s="311"/>
      <c r="BD56" s="460"/>
      <c r="BE56" s="311"/>
      <c r="BF56" s="460"/>
      <c r="BG56" s="311"/>
      <c r="BH56" s="460"/>
      <c r="BI56" s="311"/>
      <c r="BJ56" s="311"/>
      <c r="BK56" s="311"/>
    </row>
    <row r="57" spans="1:90" x14ac:dyDescent="0.25">
      <c r="BA57" s="311"/>
      <c r="BB57" s="460"/>
      <c r="BC57" s="311"/>
      <c r="BD57" s="460"/>
      <c r="BE57" s="311"/>
      <c r="BF57" s="460"/>
      <c r="BG57" s="311"/>
      <c r="BH57" s="460"/>
      <c r="BI57" s="311"/>
      <c r="BJ57" s="311"/>
      <c r="BK57" s="311"/>
    </row>
    <row r="58" spans="1:90" x14ac:dyDescent="0.25">
      <c r="BA58" s="311"/>
      <c r="BB58" s="460"/>
      <c r="BC58" s="311"/>
      <c r="BD58" s="460"/>
      <c r="BE58" s="311"/>
      <c r="BF58" s="460"/>
      <c r="BG58" s="311"/>
      <c r="BH58" s="460"/>
      <c r="BI58" s="311"/>
      <c r="BJ58" s="311"/>
      <c r="BK58" s="311"/>
    </row>
    <row r="59" spans="1:90" x14ac:dyDescent="0.25">
      <c r="BA59" s="311"/>
      <c r="BB59" s="460"/>
      <c r="BC59" s="311"/>
      <c r="BD59" s="460"/>
      <c r="BE59" s="311"/>
      <c r="BF59" s="460"/>
      <c r="BG59" s="311"/>
      <c r="BH59" s="460"/>
      <c r="BI59" s="311"/>
      <c r="BJ59" s="311"/>
      <c r="BK59" s="311"/>
    </row>
    <row r="60" spans="1:90" ht="12" customHeight="1" x14ac:dyDescent="0.25">
      <c r="BA60" s="311"/>
      <c r="BB60" s="460"/>
      <c r="BC60" s="311"/>
      <c r="BD60" s="460"/>
      <c r="BE60" s="311"/>
      <c r="BF60" s="460"/>
      <c r="BG60" s="311"/>
      <c r="BH60" s="460"/>
      <c r="BI60" s="311"/>
      <c r="BJ60" s="311"/>
      <c r="BK60" s="311"/>
    </row>
    <row r="61" spans="1:90" ht="12" customHeight="1" x14ac:dyDescent="0.25">
      <c r="BA61" s="311"/>
      <c r="BB61" s="460"/>
      <c r="BC61" s="311"/>
      <c r="BD61" s="460"/>
      <c r="BE61" s="311"/>
      <c r="BF61" s="460"/>
      <c r="BG61" s="311"/>
      <c r="BH61" s="460"/>
      <c r="BI61" s="311"/>
      <c r="BJ61" s="311"/>
      <c r="BK61" s="311"/>
    </row>
    <row r="62" spans="1:90" ht="12" customHeight="1" x14ac:dyDescent="0.25">
      <c r="BA62" s="311"/>
      <c r="BB62" s="460"/>
      <c r="BC62" s="311"/>
      <c r="BD62" s="460"/>
      <c r="BE62" s="311"/>
      <c r="BF62" s="460"/>
      <c r="BG62" s="311"/>
      <c r="BH62" s="460"/>
      <c r="BI62" s="311"/>
      <c r="BJ62" s="311"/>
      <c r="BK62" s="311"/>
    </row>
    <row r="63" spans="1:90" s="250" customFormat="1" x14ac:dyDescent="0.25">
      <c r="A63" s="249"/>
      <c r="B63" s="270"/>
      <c r="C63" s="270"/>
      <c r="D63" s="271"/>
      <c r="E63" s="270"/>
      <c r="F63" s="270"/>
      <c r="G63" s="270"/>
      <c r="H63" s="270"/>
      <c r="I63" s="270"/>
      <c r="J63" s="270"/>
      <c r="K63" s="270"/>
      <c r="L63" s="315"/>
      <c r="M63" s="270"/>
      <c r="N63" s="270"/>
      <c r="O63" s="270"/>
      <c r="P63" s="270"/>
      <c r="Q63" s="270"/>
      <c r="R63" s="270"/>
      <c r="S63" s="270"/>
      <c r="T63" s="270"/>
      <c r="U63" s="270"/>
      <c r="V63" s="270"/>
      <c r="W63" s="270"/>
      <c r="X63" s="270"/>
      <c r="Y63" s="270"/>
      <c r="Z63" s="270"/>
      <c r="AA63" s="270"/>
      <c r="AB63" s="270"/>
      <c r="AC63" s="270"/>
      <c r="AD63" s="270"/>
      <c r="AE63" s="270"/>
      <c r="AF63" s="270"/>
      <c r="AG63" s="270"/>
      <c r="AH63" s="270"/>
      <c r="AI63" s="270"/>
      <c r="AJ63" s="270"/>
      <c r="AK63" s="270"/>
      <c r="AL63" s="270"/>
      <c r="AM63" s="316"/>
      <c r="AN63" s="316"/>
      <c r="AO63" s="316"/>
      <c r="AP63" s="316"/>
      <c r="AQ63" s="270"/>
      <c r="AR63" s="270"/>
      <c r="AS63" s="270"/>
      <c r="AT63" s="270"/>
      <c r="AU63" s="317"/>
      <c r="AV63" s="270"/>
      <c r="AW63" s="270"/>
      <c r="AX63" s="270"/>
      <c r="AY63" s="270"/>
      <c r="AZ63" s="270"/>
      <c r="BA63" s="320"/>
      <c r="BB63" s="461"/>
      <c r="BC63" s="320"/>
      <c r="BD63" s="461"/>
      <c r="BE63" s="320"/>
      <c r="BF63" s="461"/>
      <c r="BG63" s="320"/>
      <c r="BH63" s="461"/>
      <c r="BI63" s="320"/>
      <c r="BJ63" s="320"/>
      <c r="BK63" s="320"/>
    </row>
    <row r="64" spans="1:90" s="250" customFormat="1" x14ac:dyDescent="0.25">
      <c r="B64" s="270"/>
      <c r="C64" s="270"/>
      <c r="D64" s="271"/>
      <c r="E64" s="270"/>
      <c r="F64" s="270"/>
      <c r="G64" s="270"/>
      <c r="H64" s="270"/>
      <c r="I64" s="270"/>
      <c r="J64" s="270"/>
      <c r="K64" s="270"/>
      <c r="L64" s="315"/>
      <c r="M64" s="270"/>
      <c r="N64" s="270"/>
      <c r="O64" s="270"/>
      <c r="P64" s="270"/>
      <c r="Q64" s="270"/>
      <c r="R64" s="270"/>
      <c r="S64" s="270"/>
      <c r="T64" s="270"/>
      <c r="U64" s="270"/>
      <c r="V64" s="270"/>
      <c r="W64" s="270"/>
      <c r="X64" s="270"/>
      <c r="Y64" s="270"/>
      <c r="Z64" s="270"/>
      <c r="AA64" s="270"/>
      <c r="AB64" s="270"/>
      <c r="AC64" s="270"/>
      <c r="AD64" s="270"/>
      <c r="AE64" s="270"/>
      <c r="AF64" s="270"/>
      <c r="AG64" s="270"/>
      <c r="AH64" s="270"/>
      <c r="AI64" s="270"/>
      <c r="AJ64" s="270"/>
      <c r="AK64" s="270"/>
      <c r="AL64" s="270"/>
      <c r="AM64" s="316"/>
      <c r="AN64" s="316"/>
      <c r="AO64" s="316"/>
      <c r="AP64" s="316"/>
      <c r="AQ64" s="270"/>
      <c r="AR64" s="270"/>
      <c r="AS64" s="270"/>
      <c r="AT64" s="270"/>
      <c r="AU64" s="317"/>
      <c r="AV64" s="270"/>
      <c r="AW64" s="270"/>
      <c r="AX64" s="270"/>
      <c r="AY64" s="270"/>
      <c r="AZ64" s="270"/>
      <c r="BA64" s="320"/>
      <c r="BB64" s="461"/>
      <c r="BC64" s="320"/>
      <c r="BD64" s="461"/>
      <c r="BE64" s="320"/>
      <c r="BF64" s="461"/>
      <c r="BG64" s="320"/>
      <c r="BH64" s="461"/>
      <c r="BI64" s="320"/>
      <c r="BJ64" s="320"/>
      <c r="BK64" s="320"/>
    </row>
    <row r="65" spans="2:63" s="250" customFormat="1" x14ac:dyDescent="0.25">
      <c r="B65" s="270"/>
      <c r="C65" s="270"/>
      <c r="D65" s="271"/>
      <c r="E65" s="270"/>
      <c r="F65" s="270"/>
      <c r="G65" s="270"/>
      <c r="H65" s="270"/>
      <c r="I65" s="270"/>
      <c r="J65" s="270"/>
      <c r="K65" s="270"/>
      <c r="L65" s="315"/>
      <c r="M65" s="270"/>
      <c r="N65" s="270"/>
      <c r="O65" s="270"/>
      <c r="P65" s="270"/>
      <c r="Q65" s="270"/>
      <c r="R65" s="270"/>
      <c r="S65" s="270"/>
      <c r="T65" s="270"/>
      <c r="U65" s="270"/>
      <c r="V65" s="270"/>
      <c r="W65" s="270"/>
      <c r="X65" s="270"/>
      <c r="Y65" s="270"/>
      <c r="Z65" s="270"/>
      <c r="AA65" s="270"/>
      <c r="AB65" s="270"/>
      <c r="AC65" s="270"/>
      <c r="AD65" s="270"/>
      <c r="AE65" s="270"/>
      <c r="AF65" s="270"/>
      <c r="AG65" s="270"/>
      <c r="AH65" s="270"/>
      <c r="AI65" s="270"/>
      <c r="AJ65" s="270"/>
      <c r="AK65" s="270"/>
      <c r="AL65" s="270"/>
      <c r="AM65" s="316"/>
      <c r="AN65" s="316"/>
      <c r="AO65" s="316"/>
      <c r="AP65" s="316"/>
      <c r="AQ65" s="270"/>
      <c r="AR65" s="270"/>
      <c r="AS65" s="270"/>
      <c r="AT65" s="270"/>
      <c r="AU65" s="317"/>
      <c r="AV65" s="270"/>
      <c r="AW65" s="270"/>
      <c r="AX65" s="270"/>
      <c r="AY65" s="270"/>
      <c r="AZ65" s="270"/>
      <c r="BA65" s="320"/>
      <c r="BB65" s="461"/>
      <c r="BC65" s="320"/>
      <c r="BD65" s="461"/>
      <c r="BE65" s="320"/>
      <c r="BF65" s="461"/>
      <c r="BG65" s="320"/>
      <c r="BH65" s="461"/>
      <c r="BI65" s="320"/>
      <c r="BJ65" s="320"/>
      <c r="BK65" s="320"/>
    </row>
    <row r="66" spans="2:63" s="250" customFormat="1" x14ac:dyDescent="0.25">
      <c r="B66" s="270"/>
      <c r="C66" s="270"/>
      <c r="D66" s="271"/>
      <c r="E66" s="270"/>
      <c r="F66" s="270"/>
      <c r="G66" s="270"/>
      <c r="H66" s="270"/>
      <c r="I66" s="270"/>
      <c r="J66" s="270"/>
      <c r="K66" s="270"/>
      <c r="L66" s="315"/>
      <c r="M66" s="270"/>
      <c r="N66" s="270"/>
      <c r="O66" s="270"/>
      <c r="P66" s="270"/>
      <c r="Q66" s="270"/>
      <c r="R66" s="270"/>
      <c r="S66" s="270"/>
      <c r="T66" s="270"/>
      <c r="U66" s="270"/>
      <c r="V66" s="270"/>
      <c r="W66" s="270"/>
      <c r="X66" s="270"/>
      <c r="Y66" s="270"/>
      <c r="Z66" s="270"/>
      <c r="AA66" s="270"/>
      <c r="AB66" s="270"/>
      <c r="AC66" s="270"/>
      <c r="AD66" s="270"/>
      <c r="AE66" s="270"/>
      <c r="AF66" s="270"/>
      <c r="AG66" s="270"/>
      <c r="AH66" s="270"/>
      <c r="AI66" s="270"/>
      <c r="AJ66" s="270"/>
      <c r="AK66" s="270"/>
      <c r="AL66" s="270"/>
      <c r="AM66" s="316"/>
      <c r="AN66" s="316"/>
      <c r="AO66" s="316"/>
      <c r="AP66" s="316"/>
      <c r="AQ66" s="270"/>
      <c r="AR66" s="270"/>
      <c r="AS66" s="270"/>
      <c r="AT66" s="270"/>
      <c r="AU66" s="317"/>
      <c r="AV66" s="270"/>
      <c r="AW66" s="270"/>
      <c r="AX66" s="270"/>
      <c r="AY66" s="270"/>
      <c r="AZ66" s="270"/>
      <c r="BA66" s="320"/>
      <c r="BB66" s="461"/>
      <c r="BC66" s="320"/>
      <c r="BD66" s="461"/>
      <c r="BE66" s="320"/>
      <c r="BF66" s="461"/>
      <c r="BG66" s="320"/>
      <c r="BH66" s="461"/>
      <c r="BI66" s="320"/>
      <c r="BJ66" s="320"/>
      <c r="BK66" s="320"/>
    </row>
    <row r="67" spans="2:63" s="250" customFormat="1" x14ac:dyDescent="0.25">
      <c r="B67" s="270"/>
      <c r="C67" s="270"/>
      <c r="D67" s="271"/>
      <c r="E67" s="270"/>
      <c r="F67" s="270"/>
      <c r="G67" s="270"/>
      <c r="H67" s="270"/>
      <c r="I67" s="270"/>
      <c r="J67" s="270"/>
      <c r="K67" s="270"/>
      <c r="L67" s="315"/>
      <c r="M67" s="270"/>
      <c r="N67" s="270"/>
      <c r="O67" s="270"/>
      <c r="P67" s="270"/>
      <c r="Q67" s="270"/>
      <c r="R67" s="270"/>
      <c r="S67" s="270"/>
      <c r="T67" s="270"/>
      <c r="U67" s="270"/>
      <c r="V67" s="270"/>
      <c r="W67" s="270"/>
      <c r="X67" s="270"/>
      <c r="Y67" s="270"/>
      <c r="Z67" s="270"/>
      <c r="AA67" s="270"/>
      <c r="AB67" s="270"/>
      <c r="AC67" s="270"/>
      <c r="AD67" s="270"/>
      <c r="AE67" s="270"/>
      <c r="AF67" s="270"/>
      <c r="AG67" s="270"/>
      <c r="AH67" s="270"/>
      <c r="AI67" s="270"/>
      <c r="AJ67" s="270"/>
      <c r="AK67" s="270"/>
      <c r="AL67" s="270"/>
      <c r="AM67" s="316"/>
      <c r="AN67" s="316"/>
      <c r="AO67" s="316"/>
      <c r="AP67" s="316"/>
      <c r="AQ67" s="270"/>
      <c r="AR67" s="270"/>
      <c r="AS67" s="270"/>
      <c r="AT67" s="270"/>
      <c r="AU67" s="317"/>
      <c r="AV67" s="270"/>
      <c r="AW67" s="270"/>
      <c r="AX67" s="270"/>
      <c r="AY67" s="270"/>
      <c r="AZ67" s="270"/>
      <c r="BA67" s="320"/>
      <c r="BB67" s="461"/>
      <c r="BC67" s="320"/>
      <c r="BD67" s="461"/>
      <c r="BE67" s="320"/>
      <c r="BF67" s="461"/>
      <c r="BG67" s="320"/>
      <c r="BH67" s="461"/>
      <c r="BI67" s="320"/>
      <c r="BJ67" s="320"/>
      <c r="BK67" s="320"/>
    </row>
    <row r="68" spans="2:63" s="250" customFormat="1" x14ac:dyDescent="0.25">
      <c r="B68" s="270"/>
      <c r="C68" s="270"/>
      <c r="D68" s="271"/>
      <c r="E68" s="270"/>
      <c r="F68" s="270"/>
      <c r="G68" s="270"/>
      <c r="H68" s="270"/>
      <c r="I68" s="270"/>
      <c r="J68" s="270"/>
      <c r="K68" s="270"/>
      <c r="L68" s="315"/>
      <c r="M68" s="270"/>
      <c r="N68" s="270"/>
      <c r="O68" s="270"/>
      <c r="P68" s="270"/>
      <c r="Q68" s="270"/>
      <c r="R68" s="270"/>
      <c r="S68" s="270"/>
      <c r="T68" s="270"/>
      <c r="U68" s="270"/>
      <c r="V68" s="270"/>
      <c r="W68" s="270"/>
      <c r="X68" s="270"/>
      <c r="Y68" s="270"/>
      <c r="Z68" s="270"/>
      <c r="AA68" s="270"/>
      <c r="AB68" s="270"/>
      <c r="AC68" s="270"/>
      <c r="AD68" s="270"/>
      <c r="AE68" s="270"/>
      <c r="AF68" s="270"/>
      <c r="AG68" s="270"/>
      <c r="AH68" s="270"/>
      <c r="AI68" s="270"/>
      <c r="AJ68" s="270"/>
      <c r="AK68" s="270"/>
      <c r="AL68" s="270"/>
      <c r="AM68" s="316"/>
      <c r="AN68" s="316"/>
      <c r="AO68" s="316"/>
      <c r="AP68" s="316"/>
      <c r="AQ68" s="270"/>
      <c r="AR68" s="270"/>
      <c r="AS68" s="270"/>
      <c r="AT68" s="270"/>
      <c r="AU68" s="317"/>
      <c r="AV68" s="270"/>
      <c r="AW68" s="270"/>
      <c r="AX68" s="270"/>
      <c r="AY68" s="270"/>
      <c r="AZ68" s="270"/>
      <c r="BA68" s="320"/>
      <c r="BB68" s="461"/>
      <c r="BC68" s="320"/>
      <c r="BD68" s="461"/>
      <c r="BE68" s="320"/>
      <c r="BF68" s="461"/>
      <c r="BG68" s="320"/>
      <c r="BH68" s="461"/>
      <c r="BI68" s="320"/>
      <c r="BJ68" s="320"/>
      <c r="BK68" s="320"/>
    </row>
    <row r="69" spans="2:63" s="250" customFormat="1" x14ac:dyDescent="0.25">
      <c r="B69" s="270"/>
      <c r="C69" s="270"/>
      <c r="D69" s="271"/>
      <c r="E69" s="270"/>
      <c r="F69" s="270"/>
      <c r="G69" s="270"/>
      <c r="H69" s="270"/>
      <c r="I69" s="270"/>
      <c r="J69" s="270"/>
      <c r="K69" s="270"/>
      <c r="L69" s="315"/>
      <c r="M69" s="270"/>
      <c r="N69" s="270"/>
      <c r="O69" s="270"/>
      <c r="P69" s="270"/>
      <c r="Q69" s="270"/>
      <c r="R69" s="270"/>
      <c r="S69" s="270"/>
      <c r="T69" s="270"/>
      <c r="U69" s="270"/>
      <c r="V69" s="270"/>
      <c r="W69" s="270"/>
      <c r="X69" s="270"/>
      <c r="Y69" s="270"/>
      <c r="Z69" s="270"/>
      <c r="AA69" s="270"/>
      <c r="AB69" s="270"/>
      <c r="AC69" s="270"/>
      <c r="AD69" s="270"/>
      <c r="AE69" s="270"/>
      <c r="AF69" s="270"/>
      <c r="AG69" s="270"/>
      <c r="AH69" s="270"/>
      <c r="AI69" s="270"/>
      <c r="AJ69" s="270"/>
      <c r="AK69" s="270"/>
      <c r="AL69" s="270"/>
      <c r="AM69" s="316"/>
      <c r="AN69" s="316"/>
      <c r="AO69" s="316"/>
      <c r="AP69" s="316"/>
      <c r="AQ69" s="270"/>
      <c r="AR69" s="270"/>
      <c r="AS69" s="270"/>
      <c r="AT69" s="270"/>
      <c r="AU69" s="317"/>
      <c r="AV69" s="270"/>
      <c r="AW69" s="270"/>
      <c r="AX69" s="270"/>
      <c r="AY69" s="270"/>
      <c r="AZ69" s="270"/>
      <c r="BA69" s="320"/>
      <c r="BB69" s="461"/>
      <c r="BC69" s="320"/>
      <c r="BD69" s="461"/>
      <c r="BE69" s="320"/>
      <c r="BF69" s="461"/>
      <c r="BG69" s="320"/>
      <c r="BH69" s="461"/>
      <c r="BI69" s="320"/>
      <c r="BJ69" s="320"/>
      <c r="BK69" s="320"/>
    </row>
    <row r="70" spans="2:63" s="250" customFormat="1" x14ac:dyDescent="0.25">
      <c r="B70" s="270"/>
      <c r="C70" s="270"/>
      <c r="D70" s="271"/>
      <c r="E70" s="270"/>
      <c r="F70" s="270"/>
      <c r="G70" s="270"/>
      <c r="H70" s="270"/>
      <c r="I70" s="270"/>
      <c r="J70" s="270"/>
      <c r="K70" s="270"/>
      <c r="L70" s="315"/>
      <c r="M70" s="270"/>
      <c r="N70" s="270"/>
      <c r="O70" s="270"/>
      <c r="P70" s="270"/>
      <c r="Q70" s="270"/>
      <c r="R70" s="270"/>
      <c r="S70" s="270"/>
      <c r="T70" s="270"/>
      <c r="U70" s="270"/>
      <c r="V70" s="270"/>
      <c r="W70" s="270"/>
      <c r="X70" s="270"/>
      <c r="Y70" s="270"/>
      <c r="Z70" s="270"/>
      <c r="AA70" s="270"/>
      <c r="AB70" s="270"/>
      <c r="AC70" s="270"/>
      <c r="AD70" s="270"/>
      <c r="AE70" s="270"/>
      <c r="AF70" s="270"/>
      <c r="AG70" s="270"/>
      <c r="AH70" s="270"/>
      <c r="AI70" s="270"/>
      <c r="AJ70" s="270"/>
      <c r="AK70" s="270"/>
      <c r="AL70" s="270"/>
      <c r="AM70" s="316"/>
      <c r="AN70" s="316"/>
      <c r="AO70" s="316"/>
      <c r="AP70" s="316"/>
      <c r="AQ70" s="270"/>
      <c r="AR70" s="270"/>
      <c r="AS70" s="270"/>
      <c r="AT70" s="270"/>
      <c r="AU70" s="317"/>
      <c r="AV70" s="270"/>
      <c r="AW70" s="270"/>
      <c r="AX70" s="270"/>
      <c r="AY70" s="270"/>
      <c r="AZ70" s="270"/>
      <c r="BA70" s="320"/>
      <c r="BB70" s="461"/>
      <c r="BC70" s="320"/>
      <c r="BD70" s="461"/>
      <c r="BE70" s="320"/>
      <c r="BF70" s="461"/>
      <c r="BG70" s="320"/>
      <c r="BH70" s="461"/>
      <c r="BI70" s="320"/>
      <c r="BJ70" s="320"/>
      <c r="BK70" s="320"/>
    </row>
    <row r="71" spans="2:63" s="250" customFormat="1" x14ac:dyDescent="0.25">
      <c r="B71" s="270"/>
      <c r="C71" s="270"/>
      <c r="D71" s="271"/>
      <c r="E71" s="270"/>
      <c r="F71" s="270"/>
      <c r="G71" s="270"/>
      <c r="H71" s="270"/>
      <c r="I71" s="270"/>
      <c r="J71" s="270"/>
      <c r="K71" s="270"/>
      <c r="L71" s="315"/>
      <c r="M71" s="270"/>
      <c r="N71" s="270"/>
      <c r="O71" s="270"/>
      <c r="P71" s="270"/>
      <c r="Q71" s="270"/>
      <c r="R71" s="270"/>
      <c r="S71" s="270"/>
      <c r="T71" s="270"/>
      <c r="U71" s="270"/>
      <c r="V71" s="270"/>
      <c r="W71" s="270"/>
      <c r="X71" s="270"/>
      <c r="Y71" s="270"/>
      <c r="Z71" s="270"/>
      <c r="AA71" s="270"/>
      <c r="AB71" s="270"/>
      <c r="AC71" s="270"/>
      <c r="AD71" s="270"/>
      <c r="AE71" s="270"/>
      <c r="AF71" s="270"/>
      <c r="AG71" s="270"/>
      <c r="AH71" s="270"/>
      <c r="AI71" s="270"/>
      <c r="AJ71" s="270"/>
      <c r="AK71" s="270"/>
      <c r="AL71" s="270"/>
      <c r="AM71" s="316"/>
      <c r="AN71" s="316"/>
      <c r="AO71" s="316"/>
      <c r="AP71" s="316"/>
      <c r="AQ71" s="270"/>
      <c r="AR71" s="270"/>
      <c r="AS71" s="270"/>
      <c r="AT71" s="270"/>
      <c r="AU71" s="317"/>
      <c r="AV71" s="270"/>
      <c r="AW71" s="270"/>
      <c r="AX71" s="270"/>
      <c r="AY71" s="270"/>
      <c r="AZ71" s="270"/>
      <c r="BA71" s="320"/>
      <c r="BB71" s="461"/>
      <c r="BC71" s="320"/>
      <c r="BD71" s="461"/>
      <c r="BE71" s="320"/>
      <c r="BF71" s="461"/>
      <c r="BG71" s="320"/>
      <c r="BH71" s="461"/>
      <c r="BI71" s="320"/>
      <c r="BJ71" s="320"/>
      <c r="BK71" s="320"/>
    </row>
    <row r="72" spans="2:63" s="250" customFormat="1" x14ac:dyDescent="0.25">
      <c r="B72" s="270"/>
      <c r="C72" s="270"/>
      <c r="D72" s="271"/>
      <c r="E72" s="270"/>
      <c r="F72" s="270"/>
      <c r="G72" s="270"/>
      <c r="H72" s="270"/>
      <c r="I72" s="270"/>
      <c r="J72" s="270"/>
      <c r="K72" s="270"/>
      <c r="L72" s="315"/>
      <c r="M72" s="270"/>
      <c r="N72" s="270"/>
      <c r="O72" s="270"/>
      <c r="P72" s="270"/>
      <c r="Q72" s="270"/>
      <c r="R72" s="270"/>
      <c r="S72" s="270"/>
      <c r="T72" s="270"/>
      <c r="U72" s="270"/>
      <c r="V72" s="270"/>
      <c r="W72" s="270"/>
      <c r="X72" s="270"/>
      <c r="Y72" s="270"/>
      <c r="Z72" s="270"/>
      <c r="AA72" s="270"/>
      <c r="AB72" s="270"/>
      <c r="AC72" s="270"/>
      <c r="AD72" s="270"/>
      <c r="AE72" s="270"/>
      <c r="AF72" s="270"/>
      <c r="AG72" s="270"/>
      <c r="AH72" s="270"/>
      <c r="AI72" s="270"/>
      <c r="AJ72" s="270"/>
      <c r="AK72" s="270"/>
      <c r="AL72" s="270"/>
      <c r="AM72" s="316"/>
      <c r="AN72" s="316"/>
      <c r="AO72" s="316"/>
      <c r="AP72" s="316"/>
      <c r="AQ72" s="270"/>
      <c r="AR72" s="270"/>
      <c r="AS72" s="270"/>
      <c r="AT72" s="270"/>
      <c r="AU72" s="317"/>
      <c r="AV72" s="270"/>
      <c r="AW72" s="270"/>
      <c r="AX72" s="270"/>
      <c r="AY72" s="270"/>
      <c r="AZ72" s="270"/>
      <c r="BA72" s="320"/>
      <c r="BB72" s="461"/>
      <c r="BC72" s="320"/>
      <c r="BD72" s="461"/>
      <c r="BE72" s="320"/>
      <c r="BF72" s="461"/>
      <c r="BG72" s="320"/>
      <c r="BH72" s="461"/>
      <c r="BI72" s="320"/>
      <c r="BJ72" s="320"/>
      <c r="BK72" s="320"/>
    </row>
    <row r="73" spans="2:63" s="250" customFormat="1" x14ac:dyDescent="0.25">
      <c r="B73" s="270"/>
      <c r="C73" s="270"/>
      <c r="D73" s="271"/>
      <c r="E73" s="270"/>
      <c r="F73" s="270"/>
      <c r="G73" s="270"/>
      <c r="H73" s="270"/>
      <c r="I73" s="270"/>
      <c r="J73" s="270"/>
      <c r="K73" s="270"/>
      <c r="L73" s="315"/>
      <c r="M73" s="270"/>
      <c r="N73" s="270"/>
      <c r="O73" s="270"/>
      <c r="P73" s="270"/>
      <c r="Q73" s="270"/>
      <c r="R73" s="270"/>
      <c r="S73" s="270"/>
      <c r="T73" s="270"/>
      <c r="U73" s="270"/>
      <c r="V73" s="270"/>
      <c r="W73" s="270"/>
      <c r="X73" s="270"/>
      <c r="Y73" s="270"/>
      <c r="Z73" s="270"/>
      <c r="AA73" s="270"/>
      <c r="AB73" s="270"/>
      <c r="AC73" s="270"/>
      <c r="AD73" s="270"/>
      <c r="AE73" s="270"/>
      <c r="AF73" s="270"/>
      <c r="AG73" s="270"/>
      <c r="AH73" s="270"/>
      <c r="AI73" s="270"/>
      <c r="AJ73" s="270"/>
      <c r="AK73" s="270"/>
      <c r="AL73" s="270"/>
      <c r="AM73" s="316"/>
      <c r="AN73" s="316"/>
      <c r="AO73" s="316"/>
      <c r="AP73" s="316"/>
      <c r="AQ73" s="270"/>
      <c r="AR73" s="270"/>
      <c r="AS73" s="270"/>
      <c r="AT73" s="270"/>
      <c r="AU73" s="317"/>
      <c r="AV73" s="270"/>
      <c r="AW73" s="270"/>
      <c r="AX73" s="270"/>
      <c r="AY73" s="270"/>
      <c r="AZ73" s="270"/>
      <c r="BA73" s="320"/>
      <c r="BB73" s="461"/>
      <c r="BC73" s="320"/>
      <c r="BD73" s="461"/>
      <c r="BE73" s="320"/>
      <c r="BF73" s="461"/>
      <c r="BG73" s="320"/>
      <c r="BH73" s="461"/>
      <c r="BI73" s="320"/>
      <c r="BJ73" s="320"/>
      <c r="BK73" s="320"/>
    </row>
    <row r="74" spans="2:63" s="250" customFormat="1" x14ac:dyDescent="0.25">
      <c r="B74" s="270"/>
      <c r="C74" s="270"/>
      <c r="D74" s="271"/>
      <c r="E74" s="270"/>
      <c r="F74" s="270"/>
      <c r="G74" s="270"/>
      <c r="H74" s="270"/>
      <c r="I74" s="270"/>
      <c r="J74" s="270"/>
      <c r="K74" s="270"/>
      <c r="L74" s="315"/>
      <c r="M74" s="270"/>
      <c r="N74" s="270"/>
      <c r="O74" s="270"/>
      <c r="P74" s="270"/>
      <c r="Q74" s="270"/>
      <c r="R74" s="270"/>
      <c r="S74" s="270"/>
      <c r="T74" s="270"/>
      <c r="U74" s="270"/>
      <c r="V74" s="270"/>
      <c r="W74" s="270"/>
      <c r="X74" s="270"/>
      <c r="Y74" s="270"/>
      <c r="Z74" s="270"/>
      <c r="AA74" s="270"/>
      <c r="AB74" s="270"/>
      <c r="AC74" s="270"/>
      <c r="AD74" s="270"/>
      <c r="AE74" s="270"/>
      <c r="AF74" s="270"/>
      <c r="AG74" s="270"/>
      <c r="AH74" s="270"/>
      <c r="AI74" s="270"/>
      <c r="AJ74" s="270"/>
      <c r="AK74" s="270"/>
      <c r="AL74" s="270"/>
      <c r="AM74" s="316"/>
      <c r="AN74" s="316"/>
      <c r="AO74" s="316"/>
      <c r="AP74" s="316"/>
      <c r="AQ74" s="270"/>
      <c r="AR74" s="270"/>
      <c r="AS74" s="270"/>
      <c r="AT74" s="270"/>
      <c r="AU74" s="317"/>
      <c r="AV74" s="270"/>
      <c r="AW74" s="270"/>
      <c r="AX74" s="270"/>
      <c r="AY74" s="270"/>
      <c r="AZ74" s="270"/>
      <c r="BA74" s="320"/>
      <c r="BB74" s="461"/>
      <c r="BC74" s="320"/>
      <c r="BD74" s="461"/>
      <c r="BE74" s="320"/>
      <c r="BF74" s="461"/>
      <c r="BG74" s="320"/>
      <c r="BH74" s="461"/>
      <c r="BI74" s="320"/>
      <c r="BJ74" s="320"/>
      <c r="BK74" s="320"/>
    </row>
    <row r="75" spans="2:63" s="250" customFormat="1" x14ac:dyDescent="0.25">
      <c r="B75" s="270"/>
      <c r="C75" s="270"/>
      <c r="D75" s="271"/>
      <c r="E75" s="270"/>
      <c r="F75" s="270"/>
      <c r="G75" s="270"/>
      <c r="H75" s="270"/>
      <c r="I75" s="270"/>
      <c r="J75" s="270"/>
      <c r="K75" s="270"/>
      <c r="L75" s="315"/>
      <c r="M75" s="270"/>
      <c r="N75" s="270"/>
      <c r="O75" s="270"/>
      <c r="P75" s="270"/>
      <c r="Q75" s="270"/>
      <c r="R75" s="270"/>
      <c r="S75" s="270"/>
      <c r="T75" s="270"/>
      <c r="U75" s="270"/>
      <c r="V75" s="270"/>
      <c r="W75" s="270"/>
      <c r="X75" s="270"/>
      <c r="Y75" s="270"/>
      <c r="Z75" s="270"/>
      <c r="AA75" s="270"/>
      <c r="AB75" s="270"/>
      <c r="AC75" s="270"/>
      <c r="AD75" s="270"/>
      <c r="AE75" s="270"/>
      <c r="AF75" s="270"/>
      <c r="AG75" s="270"/>
      <c r="AH75" s="270"/>
      <c r="AI75" s="270"/>
      <c r="AJ75" s="270"/>
      <c r="AK75" s="270"/>
      <c r="AL75" s="270"/>
      <c r="AM75" s="316"/>
      <c r="AN75" s="316"/>
      <c r="AO75" s="316"/>
      <c r="AP75" s="316"/>
      <c r="AQ75" s="270"/>
      <c r="AR75" s="270"/>
      <c r="AS75" s="270"/>
      <c r="AT75" s="270"/>
      <c r="AU75" s="317"/>
      <c r="AV75" s="270"/>
      <c r="AW75" s="270"/>
      <c r="AX75" s="270"/>
      <c r="AY75" s="270"/>
      <c r="AZ75" s="270"/>
      <c r="BA75" s="320"/>
      <c r="BB75" s="461"/>
      <c r="BC75" s="320"/>
      <c r="BD75" s="461"/>
      <c r="BE75" s="320"/>
      <c r="BF75" s="461"/>
      <c r="BG75" s="320"/>
      <c r="BH75" s="461"/>
      <c r="BI75" s="320"/>
      <c r="BJ75" s="320"/>
      <c r="BK75" s="320"/>
    </row>
    <row r="76" spans="2:63" s="250" customFormat="1" x14ac:dyDescent="0.25">
      <c r="B76" s="270"/>
      <c r="C76" s="270"/>
      <c r="D76" s="271"/>
      <c r="E76" s="270"/>
      <c r="F76" s="270"/>
      <c r="G76" s="270"/>
      <c r="H76" s="270"/>
      <c r="I76" s="270"/>
      <c r="J76" s="270"/>
      <c r="K76" s="270"/>
      <c r="L76" s="315"/>
      <c r="M76" s="270"/>
      <c r="N76" s="270"/>
      <c r="O76" s="270"/>
      <c r="P76" s="270"/>
      <c r="Q76" s="270"/>
      <c r="R76" s="270"/>
      <c r="S76" s="270"/>
      <c r="T76" s="270"/>
      <c r="U76" s="270"/>
      <c r="V76" s="270"/>
      <c r="W76" s="270"/>
      <c r="X76" s="270"/>
      <c r="Y76" s="270"/>
      <c r="Z76" s="270"/>
      <c r="AA76" s="270"/>
      <c r="AB76" s="270"/>
      <c r="AC76" s="270"/>
      <c r="AD76" s="270"/>
      <c r="AE76" s="270"/>
      <c r="AF76" s="270"/>
      <c r="AG76" s="270"/>
      <c r="AH76" s="270"/>
      <c r="AI76" s="270"/>
      <c r="AJ76" s="270"/>
      <c r="AK76" s="270"/>
      <c r="AL76" s="270"/>
      <c r="AM76" s="316"/>
      <c r="AN76" s="316"/>
      <c r="AO76" s="316"/>
      <c r="AP76" s="316"/>
      <c r="AQ76" s="270"/>
      <c r="AR76" s="270"/>
      <c r="AS76" s="270"/>
      <c r="AT76" s="270"/>
      <c r="AU76" s="317"/>
      <c r="AV76" s="270"/>
      <c r="AW76" s="270"/>
      <c r="AX76" s="270"/>
      <c r="AY76" s="270"/>
      <c r="AZ76" s="270"/>
      <c r="BA76" s="320"/>
      <c r="BB76" s="461"/>
      <c r="BC76" s="320"/>
      <c r="BD76" s="461"/>
      <c r="BE76" s="320"/>
      <c r="BF76" s="461"/>
      <c r="BG76" s="320"/>
      <c r="BH76" s="461"/>
      <c r="BI76" s="320"/>
      <c r="BJ76" s="320"/>
      <c r="BK76" s="320"/>
    </row>
    <row r="77" spans="2:63" s="250" customFormat="1" x14ac:dyDescent="0.25">
      <c r="B77" s="270"/>
      <c r="C77" s="270"/>
      <c r="D77" s="271"/>
      <c r="E77" s="270"/>
      <c r="F77" s="270"/>
      <c r="G77" s="270"/>
      <c r="H77" s="270"/>
      <c r="I77" s="270"/>
      <c r="J77" s="270"/>
      <c r="K77" s="270"/>
      <c r="L77" s="315"/>
      <c r="M77" s="270"/>
      <c r="N77" s="270"/>
      <c r="O77" s="270"/>
      <c r="P77" s="270"/>
      <c r="Q77" s="270"/>
      <c r="R77" s="270"/>
      <c r="S77" s="270"/>
      <c r="T77" s="270"/>
      <c r="U77" s="270"/>
      <c r="V77" s="270"/>
      <c r="W77" s="270"/>
      <c r="X77" s="270"/>
      <c r="Y77" s="270"/>
      <c r="Z77" s="270"/>
      <c r="AA77" s="270"/>
      <c r="AB77" s="270"/>
      <c r="AC77" s="270"/>
      <c r="AD77" s="270"/>
      <c r="AE77" s="270"/>
      <c r="AF77" s="270"/>
      <c r="AG77" s="270"/>
      <c r="AH77" s="270"/>
      <c r="AI77" s="270"/>
      <c r="AJ77" s="270"/>
      <c r="AK77" s="270"/>
      <c r="AL77" s="270"/>
      <c r="AM77" s="316"/>
      <c r="AN77" s="316"/>
      <c r="AO77" s="316"/>
      <c r="AP77" s="316"/>
      <c r="AQ77" s="270"/>
      <c r="AR77" s="270"/>
      <c r="AS77" s="270"/>
      <c r="AT77" s="270"/>
      <c r="AU77" s="317"/>
      <c r="AV77" s="270"/>
      <c r="AW77" s="270"/>
      <c r="AX77" s="270"/>
      <c r="AY77" s="270"/>
      <c r="AZ77" s="270"/>
      <c r="BA77" s="320"/>
      <c r="BB77" s="461"/>
      <c r="BC77" s="320"/>
      <c r="BD77" s="461"/>
      <c r="BE77" s="320"/>
      <c r="BF77" s="461"/>
      <c r="BG77" s="320"/>
      <c r="BH77" s="461"/>
      <c r="BI77" s="320"/>
      <c r="BJ77" s="320"/>
      <c r="BK77" s="320"/>
    </row>
    <row r="78" spans="2:63" s="250" customFormat="1" x14ac:dyDescent="0.25">
      <c r="B78" s="270"/>
      <c r="C78" s="270"/>
      <c r="D78" s="271"/>
      <c r="E78" s="270"/>
      <c r="F78" s="270"/>
      <c r="G78" s="270"/>
      <c r="H78" s="270"/>
      <c r="I78" s="270"/>
      <c r="J78" s="270"/>
      <c r="K78" s="270"/>
      <c r="L78" s="315"/>
      <c r="M78" s="270"/>
      <c r="N78" s="270"/>
      <c r="O78" s="270"/>
      <c r="P78" s="270"/>
      <c r="Q78" s="270"/>
      <c r="R78" s="270"/>
      <c r="S78" s="270"/>
      <c r="T78" s="270"/>
      <c r="U78" s="270"/>
      <c r="V78" s="270"/>
      <c r="W78" s="270"/>
      <c r="X78" s="270"/>
      <c r="Y78" s="270"/>
      <c r="Z78" s="270"/>
      <c r="AA78" s="270"/>
      <c r="AB78" s="270"/>
      <c r="AC78" s="270"/>
      <c r="AD78" s="270"/>
      <c r="AE78" s="270"/>
      <c r="AF78" s="270"/>
      <c r="AG78" s="270"/>
      <c r="AH78" s="270"/>
      <c r="AI78" s="270"/>
      <c r="AJ78" s="270"/>
      <c r="AK78" s="270"/>
      <c r="AL78" s="270"/>
      <c r="AM78" s="316"/>
      <c r="AN78" s="316"/>
      <c r="AO78" s="316"/>
      <c r="AP78" s="316"/>
      <c r="AQ78" s="270"/>
      <c r="AR78" s="270"/>
      <c r="AS78" s="270"/>
      <c r="AT78" s="270"/>
      <c r="AU78" s="317"/>
      <c r="AV78" s="270"/>
      <c r="AW78" s="270"/>
      <c r="AX78" s="270"/>
      <c r="AY78" s="270"/>
      <c r="AZ78" s="270"/>
      <c r="BA78" s="320"/>
      <c r="BB78" s="461"/>
      <c r="BC78" s="320"/>
      <c r="BD78" s="461"/>
      <c r="BE78" s="320"/>
      <c r="BF78" s="461"/>
      <c r="BG78" s="320"/>
      <c r="BH78" s="461"/>
      <c r="BI78" s="320"/>
      <c r="BJ78" s="320"/>
      <c r="BK78" s="320"/>
    </row>
    <row r="79" spans="2:63" s="250" customFormat="1" x14ac:dyDescent="0.25">
      <c r="B79" s="270"/>
      <c r="C79" s="270"/>
      <c r="D79" s="271"/>
      <c r="E79" s="270"/>
      <c r="F79" s="270"/>
      <c r="G79" s="270"/>
      <c r="H79" s="270"/>
      <c r="I79" s="270"/>
      <c r="J79" s="270"/>
      <c r="K79" s="270"/>
      <c r="L79" s="315"/>
      <c r="M79" s="270"/>
      <c r="N79" s="270"/>
      <c r="O79" s="270"/>
      <c r="P79" s="270"/>
      <c r="Q79" s="270"/>
      <c r="R79" s="270"/>
      <c r="S79" s="270"/>
      <c r="T79" s="270"/>
      <c r="U79" s="270"/>
      <c r="V79" s="270"/>
      <c r="W79" s="270"/>
      <c r="X79" s="270"/>
      <c r="Y79" s="270"/>
      <c r="Z79" s="270"/>
      <c r="AA79" s="270"/>
      <c r="AB79" s="270"/>
      <c r="AC79" s="270"/>
      <c r="AD79" s="270"/>
      <c r="AE79" s="270"/>
      <c r="AF79" s="270"/>
      <c r="AG79" s="270"/>
      <c r="AH79" s="270"/>
      <c r="AI79" s="270"/>
      <c r="AJ79" s="270"/>
      <c r="AK79" s="270"/>
      <c r="AL79" s="270"/>
      <c r="AM79" s="316"/>
      <c r="AN79" s="316"/>
      <c r="AO79" s="316"/>
      <c r="AP79" s="316"/>
      <c r="AQ79" s="270"/>
      <c r="AR79" s="270"/>
      <c r="AS79" s="270"/>
      <c r="AT79" s="270"/>
      <c r="AU79" s="317"/>
      <c r="AV79" s="270"/>
      <c r="AW79" s="270"/>
      <c r="AX79" s="270"/>
      <c r="AY79" s="270"/>
      <c r="AZ79" s="270"/>
      <c r="BA79" s="320"/>
      <c r="BB79" s="461"/>
      <c r="BC79" s="320"/>
      <c r="BD79" s="461"/>
      <c r="BE79" s="320"/>
      <c r="BF79" s="461"/>
      <c r="BG79" s="320"/>
      <c r="BH79" s="461"/>
      <c r="BI79" s="320"/>
      <c r="BJ79" s="320"/>
      <c r="BK79" s="320"/>
    </row>
    <row r="80" spans="2:63" s="250" customFormat="1" x14ac:dyDescent="0.25">
      <c r="B80" s="270"/>
      <c r="C80" s="270"/>
      <c r="D80" s="271"/>
      <c r="E80" s="270"/>
      <c r="F80" s="270"/>
      <c r="G80" s="270"/>
      <c r="H80" s="270"/>
      <c r="I80" s="270"/>
      <c r="J80" s="270"/>
      <c r="K80" s="270"/>
      <c r="L80" s="315"/>
      <c r="M80" s="270"/>
      <c r="N80" s="270"/>
      <c r="O80" s="270"/>
      <c r="P80" s="270"/>
      <c r="Q80" s="270"/>
      <c r="R80" s="270"/>
      <c r="S80" s="270"/>
      <c r="T80" s="270"/>
      <c r="U80" s="270"/>
      <c r="V80" s="270"/>
      <c r="W80" s="270"/>
      <c r="X80" s="270"/>
      <c r="Y80" s="270"/>
      <c r="Z80" s="270"/>
      <c r="AA80" s="270"/>
      <c r="AB80" s="270"/>
      <c r="AC80" s="270"/>
      <c r="AD80" s="270"/>
      <c r="AE80" s="270"/>
      <c r="AF80" s="270"/>
      <c r="AG80" s="270"/>
      <c r="AH80" s="270"/>
      <c r="AI80" s="270"/>
      <c r="AJ80" s="270"/>
      <c r="AK80" s="270"/>
      <c r="AL80" s="270"/>
      <c r="AM80" s="316"/>
      <c r="AN80" s="316"/>
      <c r="AO80" s="316"/>
      <c r="AP80" s="316"/>
      <c r="AQ80" s="270"/>
      <c r="AR80" s="270"/>
      <c r="AS80" s="270"/>
      <c r="AT80" s="270"/>
      <c r="AU80" s="317"/>
      <c r="AV80" s="270"/>
      <c r="AW80" s="270"/>
      <c r="AX80" s="270"/>
      <c r="AY80" s="270"/>
      <c r="AZ80" s="270"/>
      <c r="BA80" s="320"/>
      <c r="BB80" s="461"/>
      <c r="BC80" s="320"/>
      <c r="BD80" s="461"/>
      <c r="BE80" s="320"/>
      <c r="BF80" s="461"/>
      <c r="BG80" s="320"/>
      <c r="BH80" s="461"/>
      <c r="BI80" s="320"/>
      <c r="BJ80" s="320"/>
      <c r="BK80" s="320"/>
    </row>
    <row r="81" spans="2:63" s="250" customFormat="1" x14ac:dyDescent="0.25">
      <c r="B81" s="270"/>
      <c r="C81" s="270"/>
      <c r="D81" s="271"/>
      <c r="E81" s="270"/>
      <c r="F81" s="270"/>
      <c r="G81" s="270"/>
      <c r="H81" s="270"/>
      <c r="I81" s="270"/>
      <c r="J81" s="270"/>
      <c r="K81" s="270"/>
      <c r="L81" s="315"/>
      <c r="M81" s="270"/>
      <c r="N81" s="270"/>
      <c r="O81" s="270"/>
      <c r="P81" s="270"/>
      <c r="Q81" s="270"/>
      <c r="R81" s="270"/>
      <c r="S81" s="270"/>
      <c r="T81" s="270"/>
      <c r="U81" s="270"/>
      <c r="V81" s="270"/>
      <c r="W81" s="270"/>
      <c r="X81" s="270"/>
      <c r="Y81" s="270"/>
      <c r="Z81" s="270"/>
      <c r="AA81" s="270"/>
      <c r="AB81" s="270"/>
      <c r="AC81" s="270"/>
      <c r="AD81" s="270"/>
      <c r="AE81" s="270"/>
      <c r="AF81" s="270"/>
      <c r="AG81" s="270"/>
      <c r="AH81" s="270"/>
      <c r="AI81" s="270"/>
      <c r="AJ81" s="270"/>
      <c r="AK81" s="270"/>
      <c r="AL81" s="270"/>
      <c r="AM81" s="316"/>
      <c r="AN81" s="316"/>
      <c r="AO81" s="316"/>
      <c r="AP81" s="316"/>
      <c r="AQ81" s="270"/>
      <c r="AR81" s="270"/>
      <c r="AS81" s="270"/>
      <c r="AT81" s="270"/>
      <c r="AU81" s="317"/>
      <c r="AV81" s="270"/>
      <c r="AW81" s="270"/>
      <c r="AX81" s="270"/>
      <c r="AY81" s="270"/>
      <c r="AZ81" s="270"/>
      <c r="BA81" s="320"/>
      <c r="BB81" s="461"/>
      <c r="BC81" s="320"/>
      <c r="BD81" s="461"/>
      <c r="BE81" s="320"/>
      <c r="BF81" s="461"/>
      <c r="BG81" s="320"/>
      <c r="BH81" s="461"/>
      <c r="BI81" s="320"/>
      <c r="BJ81" s="320"/>
      <c r="BK81" s="320"/>
    </row>
    <row r="82" spans="2:63" s="250" customFormat="1" x14ac:dyDescent="0.25">
      <c r="B82" s="270"/>
      <c r="C82" s="270"/>
      <c r="D82" s="271"/>
      <c r="E82" s="270"/>
      <c r="F82" s="270"/>
      <c r="G82" s="270"/>
      <c r="H82" s="270"/>
      <c r="I82" s="270"/>
      <c r="J82" s="270"/>
      <c r="K82" s="270"/>
      <c r="L82" s="315"/>
      <c r="M82" s="270"/>
      <c r="N82" s="270"/>
      <c r="O82" s="270"/>
      <c r="P82" s="270"/>
      <c r="Q82" s="270"/>
      <c r="R82" s="270"/>
      <c r="S82" s="270"/>
      <c r="T82" s="270"/>
      <c r="U82" s="270"/>
      <c r="V82" s="270"/>
      <c r="W82" s="270"/>
      <c r="X82" s="270"/>
      <c r="Y82" s="270"/>
      <c r="Z82" s="270"/>
      <c r="AA82" s="270"/>
      <c r="AB82" s="270"/>
      <c r="AC82" s="270"/>
      <c r="AD82" s="270"/>
      <c r="AE82" s="270"/>
      <c r="AF82" s="270"/>
      <c r="AG82" s="270"/>
      <c r="AH82" s="270"/>
      <c r="AI82" s="270"/>
      <c r="AJ82" s="270"/>
      <c r="AK82" s="270"/>
      <c r="AL82" s="270"/>
      <c r="AM82" s="316"/>
      <c r="AN82" s="316"/>
      <c r="AO82" s="316"/>
      <c r="AP82" s="316"/>
      <c r="AQ82" s="270"/>
      <c r="AR82" s="270"/>
      <c r="AS82" s="270"/>
      <c r="AT82" s="270"/>
      <c r="AU82" s="317"/>
      <c r="AV82" s="270"/>
      <c r="AW82" s="270"/>
      <c r="AX82" s="270"/>
      <c r="AY82" s="270"/>
      <c r="AZ82" s="270"/>
      <c r="BA82" s="320"/>
      <c r="BB82" s="461"/>
      <c r="BC82" s="320"/>
      <c r="BD82" s="461"/>
      <c r="BE82" s="320"/>
      <c r="BF82" s="461"/>
      <c r="BG82" s="320"/>
      <c r="BH82" s="461"/>
      <c r="BI82" s="320"/>
      <c r="BJ82" s="320"/>
      <c r="BK82" s="320"/>
    </row>
    <row r="83" spans="2:63" s="250" customFormat="1" x14ac:dyDescent="0.25">
      <c r="B83" s="270"/>
      <c r="C83" s="270"/>
      <c r="D83" s="271"/>
      <c r="E83" s="270"/>
      <c r="F83" s="270"/>
      <c r="G83" s="270"/>
      <c r="H83" s="270"/>
      <c r="I83" s="270"/>
      <c r="J83" s="270"/>
      <c r="K83" s="270"/>
      <c r="L83" s="315"/>
      <c r="M83" s="270"/>
      <c r="N83" s="270"/>
      <c r="O83" s="270"/>
      <c r="P83" s="270"/>
      <c r="Q83" s="270"/>
      <c r="R83" s="270"/>
      <c r="S83" s="270"/>
      <c r="T83" s="270"/>
      <c r="U83" s="270"/>
      <c r="V83" s="270"/>
      <c r="W83" s="270"/>
      <c r="X83" s="270"/>
      <c r="Y83" s="270"/>
      <c r="Z83" s="270"/>
      <c r="AA83" s="270"/>
      <c r="AB83" s="270"/>
      <c r="AC83" s="270"/>
      <c r="AD83" s="270"/>
      <c r="AE83" s="270"/>
      <c r="AF83" s="270"/>
      <c r="AG83" s="270"/>
      <c r="AH83" s="270"/>
      <c r="AI83" s="270"/>
      <c r="AJ83" s="270"/>
      <c r="AK83" s="270"/>
      <c r="AL83" s="270"/>
      <c r="AM83" s="316"/>
      <c r="AN83" s="316"/>
      <c r="AO83" s="316"/>
      <c r="AP83" s="316"/>
      <c r="AQ83" s="270"/>
      <c r="AR83" s="270"/>
      <c r="AS83" s="270"/>
      <c r="AT83" s="270"/>
      <c r="AU83" s="317"/>
      <c r="AV83" s="270"/>
      <c r="AW83" s="270"/>
      <c r="AX83" s="270"/>
      <c r="AY83" s="270"/>
      <c r="AZ83" s="270"/>
      <c r="BA83" s="320"/>
      <c r="BB83" s="461"/>
      <c r="BC83" s="320"/>
      <c r="BD83" s="461"/>
      <c r="BE83" s="320"/>
      <c r="BF83" s="461"/>
      <c r="BG83" s="320"/>
      <c r="BH83" s="461"/>
      <c r="BI83" s="320"/>
      <c r="BJ83" s="320"/>
      <c r="BK83" s="320"/>
    </row>
    <row r="84" spans="2:63" s="250" customFormat="1" x14ac:dyDescent="0.25">
      <c r="B84" s="270"/>
      <c r="C84" s="270"/>
      <c r="D84" s="271"/>
      <c r="E84" s="270"/>
      <c r="F84" s="270"/>
      <c r="G84" s="270"/>
      <c r="H84" s="270"/>
      <c r="I84" s="270"/>
      <c r="J84" s="270"/>
      <c r="K84" s="270"/>
      <c r="L84" s="315"/>
      <c r="M84" s="270"/>
      <c r="N84" s="270"/>
      <c r="O84" s="270"/>
      <c r="P84" s="270"/>
      <c r="Q84" s="270"/>
      <c r="R84" s="270"/>
      <c r="S84" s="270"/>
      <c r="T84" s="270"/>
      <c r="U84" s="270"/>
      <c r="V84" s="270"/>
      <c r="W84" s="270"/>
      <c r="X84" s="270"/>
      <c r="Y84" s="270"/>
      <c r="Z84" s="270"/>
      <c r="AA84" s="270"/>
      <c r="AB84" s="270"/>
      <c r="AC84" s="270"/>
      <c r="AD84" s="270"/>
      <c r="AE84" s="270"/>
      <c r="AF84" s="270"/>
      <c r="AG84" s="270"/>
      <c r="AH84" s="270"/>
      <c r="AI84" s="270"/>
      <c r="AJ84" s="270"/>
      <c r="AK84" s="270"/>
      <c r="AL84" s="270"/>
      <c r="AM84" s="316"/>
      <c r="AN84" s="316"/>
      <c r="AO84" s="316"/>
      <c r="AP84" s="316"/>
      <c r="AQ84" s="270"/>
      <c r="AR84" s="270"/>
      <c r="AS84" s="270"/>
      <c r="AT84" s="270"/>
      <c r="AU84" s="317"/>
      <c r="AV84" s="270"/>
      <c r="AW84" s="270"/>
      <c r="AX84" s="270"/>
      <c r="AY84" s="270"/>
      <c r="AZ84" s="270"/>
      <c r="BA84" s="320"/>
      <c r="BB84" s="461"/>
      <c r="BC84" s="320"/>
      <c r="BD84" s="461"/>
      <c r="BE84" s="320"/>
      <c r="BF84" s="461"/>
      <c r="BG84" s="320"/>
      <c r="BH84" s="461"/>
      <c r="BI84" s="320"/>
      <c r="BJ84" s="320"/>
      <c r="BK84" s="320"/>
    </row>
    <row r="85" spans="2:63" s="250" customFormat="1" x14ac:dyDescent="0.25">
      <c r="B85" s="270"/>
      <c r="C85" s="270"/>
      <c r="D85" s="271"/>
      <c r="E85" s="270"/>
      <c r="F85" s="270"/>
      <c r="G85" s="270"/>
      <c r="H85" s="270"/>
      <c r="I85" s="270"/>
      <c r="J85" s="270"/>
      <c r="K85" s="270"/>
      <c r="L85" s="315"/>
      <c r="M85" s="270"/>
      <c r="N85" s="270"/>
      <c r="O85" s="270"/>
      <c r="P85" s="270"/>
      <c r="Q85" s="270"/>
      <c r="R85" s="270"/>
      <c r="S85" s="270"/>
      <c r="T85" s="270"/>
      <c r="U85" s="270"/>
      <c r="V85" s="270"/>
      <c r="W85" s="270"/>
      <c r="X85" s="270"/>
      <c r="Y85" s="270"/>
      <c r="Z85" s="270"/>
      <c r="AA85" s="270"/>
      <c r="AB85" s="270"/>
      <c r="AC85" s="270"/>
      <c r="AD85" s="270"/>
      <c r="AE85" s="270"/>
      <c r="AF85" s="270"/>
      <c r="AG85" s="270"/>
      <c r="AH85" s="270"/>
      <c r="AI85" s="270"/>
      <c r="AJ85" s="270"/>
      <c r="AK85" s="270"/>
      <c r="AL85" s="270"/>
      <c r="AM85" s="316"/>
      <c r="AN85" s="316"/>
      <c r="AO85" s="316"/>
      <c r="AP85" s="316"/>
      <c r="AQ85" s="270"/>
      <c r="AR85" s="270"/>
      <c r="AS85" s="270"/>
      <c r="AT85" s="270"/>
      <c r="AU85" s="317"/>
      <c r="AV85" s="270"/>
      <c r="AW85" s="270"/>
      <c r="AX85" s="270"/>
      <c r="AY85" s="270"/>
      <c r="AZ85" s="270"/>
      <c r="BA85" s="320"/>
      <c r="BB85" s="461"/>
      <c r="BC85" s="320"/>
      <c r="BD85" s="461"/>
      <c r="BE85" s="320"/>
      <c r="BF85" s="461"/>
      <c r="BG85" s="320"/>
      <c r="BH85" s="461"/>
      <c r="BI85" s="320"/>
      <c r="BJ85" s="320"/>
      <c r="BK85" s="320"/>
    </row>
    <row r="86" spans="2:63" s="250" customFormat="1" x14ac:dyDescent="0.25">
      <c r="B86" s="270"/>
      <c r="C86" s="270"/>
      <c r="D86" s="271"/>
      <c r="E86" s="270"/>
      <c r="F86" s="270"/>
      <c r="G86" s="270"/>
      <c r="H86" s="270"/>
      <c r="I86" s="270"/>
      <c r="J86" s="270"/>
      <c r="K86" s="270"/>
      <c r="L86" s="315"/>
      <c r="M86" s="270"/>
      <c r="N86" s="270"/>
      <c r="O86" s="270"/>
      <c r="P86" s="270"/>
      <c r="Q86" s="270"/>
      <c r="R86" s="270"/>
      <c r="S86" s="270"/>
      <c r="T86" s="270"/>
      <c r="U86" s="270"/>
      <c r="V86" s="270"/>
      <c r="W86" s="270"/>
      <c r="X86" s="270"/>
      <c r="Y86" s="270"/>
      <c r="Z86" s="270"/>
      <c r="AA86" s="270"/>
      <c r="AB86" s="270"/>
      <c r="AC86" s="270"/>
      <c r="AD86" s="270"/>
      <c r="AE86" s="270"/>
      <c r="AF86" s="270"/>
      <c r="AG86" s="270"/>
      <c r="AH86" s="270"/>
      <c r="AI86" s="270"/>
      <c r="AJ86" s="270"/>
      <c r="AK86" s="270"/>
      <c r="AL86" s="270"/>
      <c r="AM86" s="316"/>
      <c r="AN86" s="316"/>
      <c r="AO86" s="316"/>
      <c r="AP86" s="316"/>
      <c r="AQ86" s="270"/>
      <c r="AR86" s="270"/>
      <c r="AS86" s="270"/>
      <c r="AT86" s="270"/>
      <c r="AU86" s="317"/>
      <c r="AV86" s="270"/>
      <c r="AW86" s="270"/>
      <c r="AX86" s="270"/>
      <c r="AY86" s="270"/>
      <c r="AZ86" s="270"/>
      <c r="BA86" s="320"/>
      <c r="BB86" s="461"/>
      <c r="BC86" s="320"/>
      <c r="BD86" s="461"/>
      <c r="BE86" s="320"/>
      <c r="BF86" s="461"/>
      <c r="BG86" s="320"/>
      <c r="BH86" s="461"/>
      <c r="BI86" s="320"/>
      <c r="BJ86" s="320"/>
      <c r="BK86" s="320"/>
    </row>
    <row r="87" spans="2:63" s="250" customFormat="1" x14ac:dyDescent="0.25">
      <c r="B87" s="270"/>
      <c r="C87" s="270"/>
      <c r="D87" s="271"/>
      <c r="E87" s="270"/>
      <c r="F87" s="270"/>
      <c r="G87" s="270"/>
      <c r="H87" s="270"/>
      <c r="I87" s="270"/>
      <c r="J87" s="270"/>
      <c r="K87" s="270"/>
      <c r="L87" s="315"/>
      <c r="M87" s="270"/>
      <c r="N87" s="270"/>
      <c r="O87" s="270"/>
      <c r="P87" s="270"/>
      <c r="Q87" s="270"/>
      <c r="R87" s="270"/>
      <c r="S87" s="270"/>
      <c r="T87" s="270"/>
      <c r="U87" s="270"/>
      <c r="V87" s="270"/>
      <c r="W87" s="270"/>
      <c r="X87" s="270"/>
      <c r="Y87" s="270"/>
      <c r="Z87" s="270"/>
      <c r="AA87" s="270"/>
      <c r="AB87" s="270"/>
      <c r="AC87" s="270"/>
      <c r="AD87" s="270"/>
      <c r="AE87" s="270"/>
      <c r="AF87" s="270"/>
      <c r="AG87" s="270"/>
      <c r="AH87" s="270"/>
      <c r="AI87" s="270"/>
      <c r="AJ87" s="270"/>
      <c r="AK87" s="270"/>
      <c r="AL87" s="270"/>
      <c r="AM87" s="316"/>
      <c r="AN87" s="316"/>
      <c r="AO87" s="316"/>
      <c r="AP87" s="316"/>
      <c r="AQ87" s="270"/>
      <c r="AR87" s="270"/>
      <c r="AS87" s="270"/>
      <c r="AT87" s="270"/>
      <c r="AU87" s="317"/>
      <c r="AV87" s="270"/>
      <c r="AW87" s="270"/>
      <c r="AX87" s="270"/>
      <c r="AY87" s="270"/>
      <c r="AZ87" s="270"/>
      <c r="BA87" s="320"/>
      <c r="BB87" s="461"/>
      <c r="BC87" s="320"/>
      <c r="BD87" s="461"/>
      <c r="BE87" s="320"/>
      <c r="BF87" s="461"/>
      <c r="BG87" s="320"/>
      <c r="BH87" s="461"/>
      <c r="BI87" s="320"/>
      <c r="BJ87" s="320"/>
      <c r="BK87" s="320"/>
    </row>
    <row r="88" spans="2:63" s="250" customFormat="1" x14ac:dyDescent="0.25">
      <c r="B88" s="270"/>
      <c r="C88" s="270"/>
      <c r="D88" s="271"/>
      <c r="E88" s="270"/>
      <c r="F88" s="270"/>
      <c r="G88" s="270"/>
      <c r="H88" s="270"/>
      <c r="I88" s="270"/>
      <c r="J88" s="270"/>
      <c r="K88" s="270"/>
      <c r="L88" s="315"/>
      <c r="M88" s="270"/>
      <c r="N88" s="270"/>
      <c r="O88" s="270"/>
      <c r="P88" s="270"/>
      <c r="Q88" s="270"/>
      <c r="R88" s="270"/>
      <c r="S88" s="270"/>
      <c r="T88" s="270"/>
      <c r="U88" s="270"/>
      <c r="V88" s="270"/>
      <c r="W88" s="270"/>
      <c r="X88" s="270"/>
      <c r="Y88" s="270"/>
      <c r="Z88" s="270"/>
      <c r="AA88" s="270"/>
      <c r="AB88" s="270"/>
      <c r="AC88" s="270"/>
      <c r="AD88" s="270"/>
      <c r="AE88" s="270"/>
      <c r="AF88" s="270"/>
      <c r="AG88" s="270"/>
      <c r="AH88" s="270"/>
      <c r="AI88" s="270"/>
      <c r="AJ88" s="270"/>
      <c r="AK88" s="270"/>
      <c r="AL88" s="270"/>
      <c r="AM88" s="316"/>
      <c r="AN88" s="316"/>
      <c r="AO88" s="316"/>
      <c r="AP88" s="316"/>
      <c r="AQ88" s="270"/>
      <c r="AR88" s="270"/>
      <c r="AS88" s="270"/>
      <c r="AT88" s="270"/>
      <c r="AU88" s="317"/>
      <c r="AV88" s="270"/>
      <c r="AW88" s="270"/>
      <c r="AX88" s="270"/>
      <c r="AY88" s="270"/>
      <c r="AZ88" s="270"/>
      <c r="BA88" s="320"/>
      <c r="BB88" s="461"/>
      <c r="BC88" s="320"/>
      <c r="BD88" s="461"/>
      <c r="BE88" s="320"/>
      <c r="BF88" s="461"/>
      <c r="BG88" s="320"/>
      <c r="BH88" s="461"/>
      <c r="BI88" s="320"/>
      <c r="BJ88" s="320"/>
      <c r="BK88" s="320"/>
    </row>
    <row r="89" spans="2:63" s="250" customFormat="1" x14ac:dyDescent="0.25">
      <c r="B89" s="270"/>
      <c r="C89" s="270"/>
      <c r="D89" s="271"/>
      <c r="E89" s="270"/>
      <c r="F89" s="270"/>
      <c r="G89" s="270"/>
      <c r="H89" s="270"/>
      <c r="I89" s="270"/>
      <c r="J89" s="270"/>
      <c r="K89" s="270"/>
      <c r="L89" s="315"/>
      <c r="M89" s="270"/>
      <c r="N89" s="270"/>
      <c r="O89" s="270"/>
      <c r="P89" s="270"/>
      <c r="Q89" s="270"/>
      <c r="R89" s="270"/>
      <c r="S89" s="270"/>
      <c r="T89" s="270"/>
      <c r="U89" s="270"/>
      <c r="V89" s="270"/>
      <c r="W89" s="270"/>
      <c r="X89" s="270"/>
      <c r="Y89" s="270"/>
      <c r="Z89" s="270"/>
      <c r="AA89" s="270"/>
      <c r="AB89" s="270"/>
      <c r="AC89" s="270"/>
      <c r="AD89" s="270"/>
      <c r="AE89" s="270"/>
      <c r="AF89" s="270"/>
      <c r="AG89" s="270"/>
      <c r="AH89" s="270"/>
      <c r="AI89" s="270"/>
      <c r="AJ89" s="270"/>
      <c r="AK89" s="270"/>
      <c r="AL89" s="270"/>
      <c r="AM89" s="316"/>
      <c r="AN89" s="316"/>
      <c r="AO89" s="316"/>
      <c r="AP89" s="316"/>
      <c r="AQ89" s="270"/>
      <c r="AR89" s="270"/>
      <c r="AS89" s="270"/>
      <c r="AT89" s="270"/>
      <c r="AU89" s="317"/>
      <c r="AV89" s="270"/>
      <c r="AW89" s="270"/>
      <c r="AX89" s="270"/>
      <c r="AY89" s="270"/>
      <c r="AZ89" s="270"/>
      <c r="BA89" s="320"/>
      <c r="BB89" s="461"/>
      <c r="BC89" s="320"/>
      <c r="BD89" s="461"/>
      <c r="BE89" s="320"/>
      <c r="BF89" s="461"/>
      <c r="BG89" s="320"/>
      <c r="BH89" s="461"/>
      <c r="BI89" s="320"/>
      <c r="BJ89" s="320"/>
      <c r="BK89" s="320"/>
    </row>
    <row r="90" spans="2:63" s="250" customFormat="1" x14ac:dyDescent="0.25">
      <c r="B90" s="270"/>
      <c r="C90" s="270"/>
      <c r="D90" s="271"/>
      <c r="E90" s="270"/>
      <c r="F90" s="270"/>
      <c r="G90" s="270"/>
      <c r="H90" s="270"/>
      <c r="I90" s="270"/>
      <c r="J90" s="270"/>
      <c r="K90" s="270"/>
      <c r="L90" s="315"/>
      <c r="M90" s="270"/>
      <c r="N90" s="270"/>
      <c r="O90" s="270"/>
      <c r="P90" s="270"/>
      <c r="Q90" s="270"/>
      <c r="R90" s="270"/>
      <c r="S90" s="270"/>
      <c r="T90" s="270"/>
      <c r="U90" s="270"/>
      <c r="V90" s="270"/>
      <c r="W90" s="270"/>
      <c r="X90" s="270"/>
      <c r="Y90" s="270"/>
      <c r="Z90" s="270"/>
      <c r="AA90" s="270"/>
      <c r="AB90" s="270"/>
      <c r="AC90" s="270"/>
      <c r="AD90" s="270"/>
      <c r="AE90" s="270"/>
      <c r="AF90" s="270"/>
      <c r="AG90" s="270"/>
      <c r="AH90" s="270"/>
      <c r="AI90" s="270"/>
      <c r="AJ90" s="270"/>
      <c r="AK90" s="270"/>
      <c r="AL90" s="270"/>
      <c r="AM90" s="316"/>
      <c r="AN90" s="316"/>
      <c r="AO90" s="316"/>
      <c r="AP90" s="316"/>
      <c r="AQ90" s="270"/>
      <c r="AR90" s="270"/>
      <c r="AS90" s="270"/>
      <c r="AT90" s="270"/>
      <c r="AU90" s="317"/>
      <c r="AV90" s="270"/>
      <c r="AW90" s="270"/>
      <c r="AX90" s="270"/>
      <c r="AY90" s="270"/>
      <c r="AZ90" s="270"/>
      <c r="BA90" s="320"/>
      <c r="BB90" s="461"/>
      <c r="BC90" s="320"/>
      <c r="BD90" s="461"/>
      <c r="BE90" s="320"/>
      <c r="BF90" s="461"/>
      <c r="BG90" s="320"/>
      <c r="BH90" s="461"/>
      <c r="BI90" s="320"/>
      <c r="BJ90" s="320"/>
      <c r="BK90" s="320"/>
    </row>
    <row r="91" spans="2:63" s="250" customFormat="1" x14ac:dyDescent="0.25">
      <c r="B91" s="270"/>
      <c r="C91" s="270"/>
      <c r="D91" s="271"/>
      <c r="E91" s="270"/>
      <c r="F91" s="270"/>
      <c r="G91" s="270"/>
      <c r="H91" s="270"/>
      <c r="I91" s="270"/>
      <c r="J91" s="270"/>
      <c r="K91" s="270"/>
      <c r="L91" s="315"/>
      <c r="M91" s="270"/>
      <c r="N91" s="270"/>
      <c r="O91" s="270"/>
      <c r="P91" s="270"/>
      <c r="Q91" s="270"/>
      <c r="R91" s="270"/>
      <c r="S91" s="270"/>
      <c r="T91" s="270"/>
      <c r="U91" s="270"/>
      <c r="V91" s="270"/>
      <c r="W91" s="270"/>
      <c r="X91" s="270"/>
      <c r="Y91" s="270"/>
      <c r="Z91" s="270"/>
      <c r="AA91" s="270"/>
      <c r="AB91" s="270"/>
      <c r="AC91" s="270"/>
      <c r="AD91" s="270"/>
      <c r="AE91" s="270"/>
      <c r="AF91" s="270"/>
      <c r="AG91" s="270"/>
      <c r="AH91" s="270"/>
      <c r="AI91" s="270"/>
      <c r="AJ91" s="270"/>
      <c r="AK91" s="270"/>
      <c r="AL91" s="270"/>
      <c r="AM91" s="316"/>
      <c r="AN91" s="316"/>
      <c r="AO91" s="316"/>
      <c r="AP91" s="316"/>
      <c r="AQ91" s="270"/>
      <c r="AR91" s="270"/>
      <c r="AS91" s="270"/>
      <c r="AT91" s="270"/>
      <c r="AU91" s="317"/>
      <c r="AV91" s="270"/>
      <c r="AW91" s="270"/>
      <c r="AX91" s="270"/>
      <c r="AY91" s="270"/>
      <c r="AZ91" s="270"/>
      <c r="BA91" s="320"/>
      <c r="BB91" s="461"/>
      <c r="BC91" s="320"/>
      <c r="BD91" s="461"/>
      <c r="BE91" s="320"/>
      <c r="BF91" s="461"/>
      <c r="BG91" s="320"/>
      <c r="BH91" s="461"/>
      <c r="BI91" s="320"/>
      <c r="BJ91" s="320"/>
      <c r="BK91" s="320"/>
    </row>
    <row r="92" spans="2:63" s="250" customFormat="1" x14ac:dyDescent="0.25">
      <c r="B92" s="270"/>
      <c r="C92" s="270"/>
      <c r="D92" s="271"/>
      <c r="E92" s="270"/>
      <c r="F92" s="270"/>
      <c r="G92" s="270"/>
      <c r="H92" s="270"/>
      <c r="I92" s="270"/>
      <c r="J92" s="270"/>
      <c r="K92" s="270"/>
      <c r="L92" s="315"/>
      <c r="M92" s="270"/>
      <c r="N92" s="270"/>
      <c r="O92" s="270"/>
      <c r="P92" s="270"/>
      <c r="Q92" s="270"/>
      <c r="R92" s="270"/>
      <c r="S92" s="270"/>
      <c r="T92" s="270"/>
      <c r="U92" s="270"/>
      <c r="V92" s="270"/>
      <c r="W92" s="270"/>
      <c r="X92" s="270"/>
      <c r="Y92" s="270"/>
      <c r="Z92" s="270"/>
      <c r="AA92" s="270"/>
      <c r="AB92" s="270"/>
      <c r="AC92" s="270"/>
      <c r="AD92" s="270"/>
      <c r="AE92" s="270"/>
      <c r="AF92" s="270"/>
      <c r="AG92" s="270"/>
      <c r="AH92" s="270"/>
      <c r="AI92" s="270"/>
      <c r="AJ92" s="270"/>
      <c r="AK92" s="270"/>
      <c r="AL92" s="270"/>
      <c r="AM92" s="316"/>
      <c r="AN92" s="316"/>
      <c r="AO92" s="316"/>
      <c r="AP92" s="316"/>
      <c r="AQ92" s="270"/>
      <c r="AR92" s="270"/>
      <c r="AS92" s="270"/>
      <c r="AT92" s="270"/>
      <c r="AU92" s="317"/>
      <c r="AV92" s="270"/>
      <c r="AW92" s="270"/>
      <c r="AX92" s="270"/>
      <c r="AY92" s="270"/>
      <c r="AZ92" s="270"/>
      <c r="BA92" s="320"/>
      <c r="BB92" s="461"/>
      <c r="BC92" s="320"/>
      <c r="BD92" s="461"/>
      <c r="BE92" s="320"/>
      <c r="BF92" s="461"/>
      <c r="BG92" s="320"/>
      <c r="BH92" s="461"/>
      <c r="BI92" s="320"/>
      <c r="BJ92" s="320"/>
      <c r="BK92" s="320"/>
    </row>
    <row r="93" spans="2:63" s="250" customFormat="1" x14ac:dyDescent="0.25">
      <c r="B93" s="270"/>
      <c r="C93" s="270"/>
      <c r="D93" s="271"/>
      <c r="E93" s="270"/>
      <c r="F93" s="270"/>
      <c r="G93" s="270"/>
      <c r="H93" s="270"/>
      <c r="I93" s="270"/>
      <c r="J93" s="270"/>
      <c r="K93" s="270"/>
      <c r="L93" s="315"/>
      <c r="M93" s="270"/>
      <c r="N93" s="270"/>
      <c r="O93" s="270"/>
      <c r="P93" s="270"/>
      <c r="Q93" s="270"/>
      <c r="R93" s="270"/>
      <c r="S93" s="270"/>
      <c r="T93" s="270"/>
      <c r="U93" s="270"/>
      <c r="V93" s="270"/>
      <c r="W93" s="270"/>
      <c r="X93" s="270"/>
      <c r="Y93" s="270"/>
      <c r="Z93" s="270"/>
      <c r="AA93" s="270"/>
      <c r="AB93" s="270"/>
      <c r="AC93" s="270"/>
      <c r="AD93" s="270"/>
      <c r="AE93" s="270"/>
      <c r="AF93" s="270"/>
      <c r="AG93" s="270"/>
      <c r="AH93" s="270"/>
      <c r="AI93" s="270"/>
      <c r="AJ93" s="270"/>
      <c r="AK93" s="270"/>
      <c r="AL93" s="270"/>
      <c r="AM93" s="316"/>
      <c r="AN93" s="316"/>
      <c r="AO93" s="316"/>
      <c r="AP93" s="316"/>
      <c r="AQ93" s="270"/>
      <c r="AR93" s="270"/>
      <c r="AS93" s="270"/>
      <c r="AT93" s="270"/>
      <c r="AU93" s="317"/>
      <c r="AV93" s="270"/>
      <c r="AW93" s="270"/>
      <c r="AX93" s="270"/>
      <c r="AY93" s="270"/>
      <c r="AZ93" s="270"/>
      <c r="BA93" s="320"/>
      <c r="BB93" s="461"/>
      <c r="BC93" s="320"/>
      <c r="BD93" s="461"/>
      <c r="BE93" s="320"/>
      <c r="BF93" s="461"/>
      <c r="BG93" s="320"/>
      <c r="BH93" s="461"/>
      <c r="BI93" s="320"/>
      <c r="BJ93" s="320"/>
      <c r="BK93" s="320"/>
    </row>
    <row r="94" spans="2:63" s="250" customFormat="1" x14ac:dyDescent="0.25">
      <c r="B94" s="270"/>
      <c r="C94" s="270"/>
      <c r="D94" s="271"/>
      <c r="E94" s="270"/>
      <c r="F94" s="270"/>
      <c r="G94" s="270"/>
      <c r="H94" s="270"/>
      <c r="I94" s="270"/>
      <c r="J94" s="270"/>
      <c r="K94" s="270"/>
      <c r="L94" s="315"/>
      <c r="M94" s="270"/>
      <c r="N94" s="270"/>
      <c r="O94" s="270"/>
      <c r="P94" s="270"/>
      <c r="Q94" s="270"/>
      <c r="R94" s="270"/>
      <c r="S94" s="270"/>
      <c r="T94" s="270"/>
      <c r="U94" s="270"/>
      <c r="V94" s="270"/>
      <c r="W94" s="270"/>
      <c r="X94" s="270"/>
      <c r="Y94" s="270"/>
      <c r="Z94" s="270"/>
      <c r="AA94" s="270"/>
      <c r="AB94" s="270"/>
      <c r="AC94" s="270"/>
      <c r="AD94" s="270"/>
      <c r="AE94" s="270"/>
      <c r="AF94" s="270"/>
      <c r="AG94" s="270"/>
      <c r="AH94" s="270"/>
      <c r="AI94" s="270"/>
      <c r="AJ94" s="270"/>
      <c r="AK94" s="270"/>
      <c r="AL94" s="270"/>
      <c r="AM94" s="316"/>
      <c r="AN94" s="316"/>
      <c r="AO94" s="316"/>
      <c r="AP94" s="316"/>
      <c r="AQ94" s="270"/>
      <c r="AR94" s="270"/>
      <c r="AS94" s="270"/>
      <c r="AT94" s="270"/>
      <c r="AU94" s="317"/>
      <c r="AV94" s="270"/>
      <c r="AW94" s="270"/>
      <c r="AX94" s="270"/>
      <c r="AY94" s="270"/>
      <c r="AZ94" s="270"/>
      <c r="BA94" s="320"/>
      <c r="BB94" s="461"/>
      <c r="BC94" s="320"/>
      <c r="BD94" s="461"/>
      <c r="BE94" s="320"/>
      <c r="BF94" s="461"/>
      <c r="BG94" s="320"/>
      <c r="BH94" s="461"/>
      <c r="BI94" s="320"/>
      <c r="BJ94" s="320"/>
      <c r="BK94" s="320"/>
    </row>
    <row r="95" spans="2:63" s="250" customFormat="1" x14ac:dyDescent="0.25">
      <c r="B95" s="270"/>
      <c r="C95" s="270"/>
      <c r="D95" s="271"/>
      <c r="E95" s="270"/>
      <c r="F95" s="270"/>
      <c r="G95" s="270"/>
      <c r="H95" s="270"/>
      <c r="I95" s="270"/>
      <c r="J95" s="270"/>
      <c r="K95" s="270"/>
      <c r="L95" s="315"/>
      <c r="M95" s="270"/>
      <c r="N95" s="270"/>
      <c r="O95" s="270"/>
      <c r="P95" s="270"/>
      <c r="Q95" s="270"/>
      <c r="R95" s="270"/>
      <c r="S95" s="270"/>
      <c r="T95" s="270"/>
      <c r="U95" s="270"/>
      <c r="V95" s="270"/>
      <c r="W95" s="270"/>
      <c r="X95" s="270"/>
      <c r="Y95" s="270"/>
      <c r="Z95" s="270"/>
      <c r="AA95" s="270"/>
      <c r="AB95" s="270"/>
      <c r="AC95" s="270"/>
      <c r="AD95" s="270"/>
      <c r="AE95" s="270"/>
      <c r="AF95" s="270"/>
      <c r="AG95" s="270"/>
      <c r="AH95" s="270"/>
      <c r="AI95" s="270"/>
      <c r="AJ95" s="270"/>
      <c r="AK95" s="270"/>
      <c r="AL95" s="270"/>
      <c r="AM95" s="316"/>
      <c r="AN95" s="316"/>
      <c r="AO95" s="316"/>
      <c r="AP95" s="316"/>
      <c r="AQ95" s="270"/>
      <c r="AR95" s="270"/>
      <c r="AS95" s="270"/>
      <c r="AT95" s="270"/>
      <c r="AU95" s="317"/>
      <c r="AV95" s="270"/>
      <c r="AW95" s="270"/>
      <c r="AX95" s="270"/>
      <c r="AY95" s="270"/>
      <c r="AZ95" s="270"/>
      <c r="BA95" s="320"/>
      <c r="BB95" s="461"/>
      <c r="BC95" s="320"/>
      <c r="BD95" s="461"/>
      <c r="BE95" s="320"/>
      <c r="BF95" s="461"/>
      <c r="BG95" s="320"/>
      <c r="BH95" s="461"/>
      <c r="BI95" s="320"/>
      <c r="BJ95" s="320"/>
      <c r="BK95" s="320"/>
    </row>
    <row r="96" spans="2:63" s="250" customFormat="1" x14ac:dyDescent="0.25">
      <c r="B96" s="270"/>
      <c r="C96" s="270"/>
      <c r="D96" s="271"/>
      <c r="E96" s="270"/>
      <c r="F96" s="270"/>
      <c r="G96" s="270"/>
      <c r="H96" s="270"/>
      <c r="I96" s="270"/>
      <c r="J96" s="270"/>
      <c r="K96" s="270"/>
      <c r="L96" s="315"/>
      <c r="M96" s="270"/>
      <c r="N96" s="270"/>
      <c r="O96" s="270"/>
      <c r="P96" s="270"/>
      <c r="Q96" s="270"/>
      <c r="R96" s="270"/>
      <c r="S96" s="270"/>
      <c r="T96" s="270"/>
      <c r="U96" s="270"/>
      <c r="V96" s="270"/>
      <c r="W96" s="270"/>
      <c r="X96" s="270"/>
      <c r="Y96" s="270"/>
      <c r="Z96" s="270"/>
      <c r="AA96" s="270"/>
      <c r="AB96" s="270"/>
      <c r="AC96" s="270"/>
      <c r="AD96" s="270"/>
      <c r="AE96" s="270"/>
      <c r="AF96" s="270"/>
      <c r="AG96" s="270"/>
      <c r="AH96" s="270"/>
      <c r="AI96" s="270"/>
      <c r="AJ96" s="270"/>
      <c r="AK96" s="270"/>
      <c r="AL96" s="270"/>
      <c r="AM96" s="316"/>
      <c r="AN96" s="316"/>
      <c r="AO96" s="316"/>
      <c r="AP96" s="316"/>
      <c r="AQ96" s="270"/>
      <c r="AR96" s="270"/>
      <c r="AS96" s="270"/>
      <c r="AT96" s="270"/>
      <c r="AU96" s="317"/>
      <c r="AV96" s="270"/>
      <c r="AW96" s="270"/>
      <c r="AX96" s="270"/>
      <c r="AY96" s="270"/>
      <c r="AZ96" s="270"/>
      <c r="BA96" s="320"/>
      <c r="BB96" s="461"/>
      <c r="BC96" s="320"/>
      <c r="BD96" s="461"/>
      <c r="BE96" s="320"/>
      <c r="BF96" s="461"/>
      <c r="BG96" s="320"/>
      <c r="BH96" s="461"/>
      <c r="BI96" s="320"/>
      <c r="BJ96" s="320"/>
      <c r="BK96" s="320"/>
    </row>
    <row r="97" spans="2:63" s="250" customFormat="1" x14ac:dyDescent="0.25">
      <c r="B97" s="270"/>
      <c r="C97" s="270"/>
      <c r="D97" s="271"/>
      <c r="E97" s="270"/>
      <c r="F97" s="270"/>
      <c r="G97" s="270"/>
      <c r="H97" s="270"/>
      <c r="I97" s="270"/>
      <c r="J97" s="270"/>
      <c r="K97" s="270"/>
      <c r="L97" s="315"/>
      <c r="M97" s="270"/>
      <c r="N97" s="270"/>
      <c r="O97" s="270"/>
      <c r="P97" s="270"/>
      <c r="Q97" s="270"/>
      <c r="R97" s="270"/>
      <c r="S97" s="270"/>
      <c r="T97" s="270"/>
      <c r="U97" s="270"/>
      <c r="V97" s="270"/>
      <c r="W97" s="270"/>
      <c r="X97" s="270"/>
      <c r="Y97" s="270"/>
      <c r="Z97" s="270"/>
      <c r="AA97" s="270"/>
      <c r="AB97" s="270"/>
      <c r="AC97" s="270"/>
      <c r="AD97" s="270"/>
      <c r="AE97" s="270"/>
      <c r="AF97" s="270"/>
      <c r="AG97" s="270"/>
      <c r="AH97" s="270"/>
      <c r="AI97" s="270"/>
      <c r="AJ97" s="270"/>
      <c r="AK97" s="270"/>
      <c r="AL97" s="270"/>
      <c r="AM97" s="316"/>
      <c r="AN97" s="316"/>
      <c r="AO97" s="316"/>
      <c r="AP97" s="316"/>
      <c r="AQ97" s="270"/>
      <c r="AR97" s="270"/>
      <c r="AS97" s="270"/>
      <c r="AT97" s="270"/>
      <c r="AU97" s="317"/>
      <c r="AV97" s="270"/>
      <c r="AW97" s="270"/>
      <c r="AX97" s="270"/>
      <c r="AY97" s="270"/>
      <c r="AZ97" s="270"/>
      <c r="BA97" s="320"/>
      <c r="BB97" s="461"/>
      <c r="BC97" s="320"/>
      <c r="BD97" s="461"/>
      <c r="BE97" s="320"/>
      <c r="BF97" s="461"/>
      <c r="BG97" s="320"/>
      <c r="BH97" s="461"/>
      <c r="BI97" s="320"/>
      <c r="BJ97" s="320"/>
      <c r="BK97" s="320"/>
    </row>
    <row r="98" spans="2:63" s="250" customFormat="1" x14ac:dyDescent="0.25">
      <c r="B98" s="270"/>
      <c r="C98" s="270"/>
      <c r="D98" s="271"/>
      <c r="E98" s="270"/>
      <c r="F98" s="270"/>
      <c r="G98" s="270"/>
      <c r="H98" s="270"/>
      <c r="I98" s="270"/>
      <c r="J98" s="270"/>
      <c r="K98" s="270"/>
      <c r="L98" s="315"/>
      <c r="M98" s="270"/>
      <c r="N98" s="270"/>
      <c r="O98" s="270"/>
      <c r="P98" s="270"/>
      <c r="Q98" s="270"/>
      <c r="R98" s="270"/>
      <c r="S98" s="270"/>
      <c r="T98" s="270"/>
      <c r="U98" s="270"/>
      <c r="V98" s="270"/>
      <c r="W98" s="270"/>
      <c r="X98" s="270"/>
      <c r="Y98" s="270"/>
      <c r="Z98" s="270"/>
      <c r="AA98" s="270"/>
      <c r="AB98" s="270"/>
      <c r="AC98" s="270"/>
      <c r="AD98" s="270"/>
      <c r="AE98" s="270"/>
      <c r="AF98" s="270"/>
      <c r="AG98" s="270"/>
      <c r="AH98" s="270"/>
      <c r="AI98" s="270"/>
      <c r="AJ98" s="270"/>
      <c r="AK98" s="270"/>
      <c r="AL98" s="270"/>
      <c r="AM98" s="316"/>
      <c r="AN98" s="316"/>
      <c r="AO98" s="316"/>
      <c r="AP98" s="316"/>
      <c r="AQ98" s="270"/>
      <c r="AR98" s="270"/>
      <c r="AS98" s="270"/>
      <c r="AT98" s="270"/>
      <c r="AU98" s="317"/>
      <c r="AV98" s="270"/>
      <c r="AW98" s="270"/>
      <c r="AX98" s="270"/>
      <c r="AY98" s="270"/>
      <c r="AZ98" s="270"/>
      <c r="BA98" s="320"/>
      <c r="BB98" s="461"/>
      <c r="BC98" s="320"/>
      <c r="BD98" s="461"/>
      <c r="BE98" s="320"/>
      <c r="BF98" s="461"/>
      <c r="BG98" s="320"/>
      <c r="BH98" s="461"/>
      <c r="BI98" s="320"/>
      <c r="BJ98" s="320"/>
      <c r="BK98" s="320"/>
    </row>
    <row r="99" spans="2:63" s="250" customFormat="1" x14ac:dyDescent="0.25">
      <c r="B99" s="270"/>
      <c r="C99" s="270"/>
      <c r="D99" s="271"/>
      <c r="E99" s="270"/>
      <c r="F99" s="270"/>
      <c r="G99" s="270"/>
      <c r="H99" s="270"/>
      <c r="I99" s="270"/>
      <c r="J99" s="270"/>
      <c r="K99" s="270"/>
      <c r="L99" s="315"/>
      <c r="M99" s="270"/>
      <c r="N99" s="270"/>
      <c r="O99" s="270"/>
      <c r="P99" s="270"/>
      <c r="Q99" s="270"/>
      <c r="R99" s="270"/>
      <c r="S99" s="270"/>
      <c r="T99" s="270"/>
      <c r="U99" s="270"/>
      <c r="V99" s="270"/>
      <c r="W99" s="270"/>
      <c r="X99" s="270"/>
      <c r="Y99" s="270"/>
      <c r="Z99" s="270"/>
      <c r="AA99" s="270"/>
      <c r="AB99" s="270"/>
      <c r="AC99" s="270"/>
      <c r="AD99" s="270"/>
      <c r="AE99" s="270"/>
      <c r="AF99" s="270"/>
      <c r="AG99" s="270"/>
      <c r="AH99" s="270"/>
      <c r="AI99" s="270"/>
      <c r="AJ99" s="270"/>
      <c r="AK99" s="270"/>
      <c r="AL99" s="270"/>
      <c r="AM99" s="316"/>
      <c r="AN99" s="316"/>
      <c r="AO99" s="316"/>
      <c r="AP99" s="316"/>
      <c r="AQ99" s="270"/>
      <c r="AR99" s="270"/>
      <c r="AS99" s="270"/>
      <c r="AT99" s="270"/>
      <c r="AU99" s="317"/>
      <c r="AV99" s="270"/>
      <c r="AW99" s="270"/>
      <c r="AX99" s="270"/>
      <c r="AY99" s="270"/>
      <c r="AZ99" s="270"/>
      <c r="BA99" s="320"/>
      <c r="BB99" s="461"/>
      <c r="BC99" s="320"/>
      <c r="BD99" s="461"/>
      <c r="BE99" s="320"/>
      <c r="BF99" s="461"/>
      <c r="BG99" s="320"/>
      <c r="BH99" s="461"/>
      <c r="BI99" s="320"/>
      <c r="BJ99" s="320"/>
      <c r="BK99" s="320"/>
    </row>
    <row r="100" spans="2:63" s="250" customFormat="1" x14ac:dyDescent="0.25">
      <c r="B100" s="270"/>
      <c r="C100" s="270"/>
      <c r="D100" s="271"/>
      <c r="E100" s="270"/>
      <c r="F100" s="270"/>
      <c r="G100" s="270"/>
      <c r="H100" s="270"/>
      <c r="I100" s="270"/>
      <c r="J100" s="270"/>
      <c r="K100" s="270"/>
      <c r="L100" s="315"/>
      <c r="M100" s="270"/>
      <c r="N100" s="270"/>
      <c r="O100" s="270"/>
      <c r="P100" s="270"/>
      <c r="Q100" s="270"/>
      <c r="R100" s="270"/>
      <c r="S100" s="270"/>
      <c r="T100" s="270"/>
      <c r="U100" s="270"/>
      <c r="V100" s="270"/>
      <c r="W100" s="270"/>
      <c r="X100" s="270"/>
      <c r="Y100" s="270"/>
      <c r="Z100" s="270"/>
      <c r="AA100" s="270"/>
      <c r="AB100" s="270"/>
      <c r="AC100" s="270"/>
      <c r="AD100" s="270"/>
      <c r="AE100" s="270"/>
      <c r="AF100" s="270"/>
      <c r="AG100" s="270"/>
      <c r="AH100" s="270"/>
      <c r="AI100" s="270"/>
      <c r="AJ100" s="270"/>
      <c r="AK100" s="270"/>
      <c r="AL100" s="270"/>
      <c r="AM100" s="316"/>
      <c r="AN100" s="316"/>
      <c r="AO100" s="316"/>
      <c r="AP100" s="316"/>
      <c r="AQ100" s="270"/>
      <c r="AR100" s="270"/>
      <c r="AS100" s="270"/>
      <c r="AT100" s="270"/>
      <c r="AU100" s="317"/>
      <c r="AV100" s="270"/>
      <c r="AW100" s="270"/>
      <c r="AX100" s="270"/>
      <c r="AY100" s="270"/>
      <c r="AZ100" s="270"/>
      <c r="BA100" s="320"/>
      <c r="BB100" s="461"/>
      <c r="BC100" s="320"/>
      <c r="BD100" s="461"/>
      <c r="BE100" s="320"/>
      <c r="BF100" s="461"/>
      <c r="BG100" s="320"/>
      <c r="BH100" s="461"/>
      <c r="BI100" s="320"/>
      <c r="BJ100" s="320"/>
      <c r="BK100" s="320"/>
    </row>
    <row r="101" spans="2:63" s="250" customFormat="1" x14ac:dyDescent="0.25">
      <c r="B101" s="270"/>
      <c r="C101" s="270"/>
      <c r="D101" s="271"/>
      <c r="E101" s="270"/>
      <c r="F101" s="270"/>
      <c r="G101" s="270"/>
      <c r="H101" s="270"/>
      <c r="I101" s="270"/>
      <c r="J101" s="270"/>
      <c r="K101" s="270"/>
      <c r="L101" s="315"/>
      <c r="M101" s="270"/>
      <c r="N101" s="270"/>
      <c r="O101" s="270"/>
      <c r="P101" s="270"/>
      <c r="Q101" s="270"/>
      <c r="R101" s="270"/>
      <c r="S101" s="270"/>
      <c r="T101" s="270"/>
      <c r="U101" s="270"/>
      <c r="V101" s="270"/>
      <c r="W101" s="270"/>
      <c r="X101" s="270"/>
      <c r="Y101" s="270"/>
      <c r="Z101" s="270"/>
      <c r="AA101" s="270"/>
      <c r="AB101" s="270"/>
      <c r="AC101" s="270"/>
      <c r="AD101" s="270"/>
      <c r="AE101" s="270"/>
      <c r="AF101" s="270"/>
      <c r="AG101" s="270"/>
      <c r="AH101" s="270"/>
      <c r="AI101" s="270"/>
      <c r="AJ101" s="270"/>
      <c r="AK101" s="270"/>
      <c r="AL101" s="270"/>
      <c r="AM101" s="316"/>
      <c r="AN101" s="316"/>
      <c r="AO101" s="316"/>
      <c r="AP101" s="316"/>
      <c r="AQ101" s="270"/>
      <c r="AR101" s="270"/>
      <c r="AS101" s="270"/>
      <c r="AT101" s="270"/>
      <c r="AU101" s="317"/>
      <c r="AV101" s="270"/>
      <c r="AW101" s="270"/>
      <c r="AX101" s="270"/>
      <c r="AY101" s="270"/>
      <c r="AZ101" s="270"/>
      <c r="BA101" s="320"/>
      <c r="BB101" s="461"/>
      <c r="BC101" s="320"/>
      <c r="BD101" s="461"/>
      <c r="BE101" s="320"/>
      <c r="BF101" s="461"/>
      <c r="BG101" s="320"/>
      <c r="BH101" s="461"/>
      <c r="BI101" s="320"/>
      <c r="BJ101" s="320"/>
      <c r="BK101" s="320"/>
    </row>
    <row r="102" spans="2:63" s="250" customFormat="1" x14ac:dyDescent="0.25">
      <c r="B102" s="270"/>
      <c r="C102" s="270"/>
      <c r="D102" s="271"/>
      <c r="E102" s="270"/>
      <c r="F102" s="270"/>
      <c r="G102" s="270"/>
      <c r="H102" s="270"/>
      <c r="I102" s="270"/>
      <c r="J102" s="270"/>
      <c r="K102" s="270"/>
      <c r="L102" s="315"/>
      <c r="M102" s="270"/>
      <c r="N102" s="270"/>
      <c r="O102" s="270"/>
      <c r="P102" s="270"/>
      <c r="Q102" s="270"/>
      <c r="R102" s="270"/>
      <c r="S102" s="270"/>
      <c r="T102" s="270"/>
      <c r="U102" s="270"/>
      <c r="V102" s="270"/>
      <c r="W102" s="270"/>
      <c r="X102" s="270"/>
      <c r="Y102" s="270"/>
      <c r="Z102" s="270"/>
      <c r="AA102" s="270"/>
      <c r="AB102" s="270"/>
      <c r="AC102" s="270"/>
      <c r="AD102" s="270"/>
      <c r="AE102" s="270"/>
      <c r="AF102" s="270"/>
      <c r="AG102" s="270"/>
      <c r="AH102" s="270"/>
      <c r="AI102" s="270"/>
      <c r="AJ102" s="270"/>
      <c r="AK102" s="270"/>
      <c r="AL102" s="270"/>
      <c r="AM102" s="316"/>
      <c r="AN102" s="316"/>
      <c r="AO102" s="316"/>
      <c r="AP102" s="316"/>
      <c r="AQ102" s="270"/>
      <c r="AR102" s="270"/>
      <c r="AS102" s="270"/>
      <c r="AT102" s="270"/>
      <c r="AU102" s="317"/>
      <c r="AV102" s="270"/>
      <c r="AW102" s="270"/>
      <c r="AX102" s="270"/>
      <c r="AY102" s="270"/>
      <c r="AZ102" s="270"/>
      <c r="BA102" s="320"/>
      <c r="BB102" s="461"/>
      <c r="BC102" s="320"/>
      <c r="BD102" s="461"/>
      <c r="BE102" s="320"/>
      <c r="BF102" s="461"/>
      <c r="BG102" s="320"/>
      <c r="BH102" s="461"/>
      <c r="BI102" s="320"/>
      <c r="BJ102" s="320"/>
      <c r="BK102" s="320"/>
    </row>
    <row r="103" spans="2:63" s="250" customFormat="1" x14ac:dyDescent="0.25">
      <c r="B103" s="270"/>
      <c r="C103" s="270"/>
      <c r="D103" s="271"/>
      <c r="E103" s="270"/>
      <c r="F103" s="270"/>
      <c r="G103" s="270"/>
      <c r="H103" s="270"/>
      <c r="I103" s="270"/>
      <c r="J103" s="270"/>
      <c r="K103" s="270"/>
      <c r="L103" s="315"/>
      <c r="M103" s="270"/>
      <c r="N103" s="270"/>
      <c r="O103" s="270"/>
      <c r="P103" s="270"/>
      <c r="Q103" s="270"/>
      <c r="R103" s="270"/>
      <c r="S103" s="270"/>
      <c r="T103" s="270"/>
      <c r="U103" s="270"/>
      <c r="V103" s="270"/>
      <c r="W103" s="270"/>
      <c r="X103" s="270"/>
      <c r="Y103" s="270"/>
      <c r="Z103" s="270"/>
      <c r="AA103" s="270"/>
      <c r="AB103" s="270"/>
      <c r="AC103" s="270"/>
      <c r="AD103" s="270"/>
      <c r="AE103" s="270"/>
      <c r="AF103" s="270"/>
      <c r="AG103" s="270"/>
      <c r="AH103" s="270"/>
      <c r="AI103" s="270"/>
      <c r="AJ103" s="270"/>
      <c r="AK103" s="270"/>
      <c r="AL103" s="270"/>
      <c r="AM103" s="316"/>
      <c r="AN103" s="316"/>
      <c r="AO103" s="316"/>
      <c r="AP103" s="316"/>
      <c r="AQ103" s="270"/>
      <c r="AR103" s="270"/>
      <c r="AS103" s="270"/>
      <c r="AT103" s="270"/>
      <c r="AU103" s="317"/>
      <c r="AV103" s="270"/>
      <c r="AW103" s="270"/>
      <c r="AX103" s="270"/>
      <c r="AY103" s="270"/>
      <c r="AZ103" s="270"/>
      <c r="BA103" s="320"/>
      <c r="BB103" s="461"/>
      <c r="BC103" s="320"/>
      <c r="BD103" s="461"/>
      <c r="BE103" s="320"/>
      <c r="BF103" s="461"/>
      <c r="BG103" s="320"/>
      <c r="BH103" s="461"/>
      <c r="BI103" s="320"/>
      <c r="BJ103" s="320"/>
      <c r="BK103" s="320"/>
    </row>
    <row r="104" spans="2:63" s="250" customFormat="1" x14ac:dyDescent="0.25">
      <c r="B104" s="270"/>
      <c r="C104" s="270"/>
      <c r="D104" s="271"/>
      <c r="E104" s="270"/>
      <c r="F104" s="270"/>
      <c r="G104" s="270"/>
      <c r="H104" s="270"/>
      <c r="I104" s="270"/>
      <c r="J104" s="270"/>
      <c r="K104" s="270"/>
      <c r="L104" s="315"/>
      <c r="M104" s="270"/>
      <c r="N104" s="270"/>
      <c r="O104" s="270"/>
      <c r="P104" s="270"/>
      <c r="Q104" s="270"/>
      <c r="R104" s="270"/>
      <c r="S104" s="270"/>
      <c r="T104" s="270"/>
      <c r="U104" s="270"/>
      <c r="V104" s="270"/>
      <c r="W104" s="270"/>
      <c r="X104" s="270"/>
      <c r="Y104" s="270"/>
      <c r="Z104" s="270"/>
      <c r="AA104" s="270"/>
      <c r="AB104" s="270"/>
      <c r="AC104" s="270"/>
      <c r="AD104" s="270"/>
      <c r="AE104" s="270"/>
      <c r="AF104" s="270"/>
      <c r="AG104" s="270"/>
      <c r="AH104" s="270"/>
      <c r="AI104" s="270"/>
      <c r="AJ104" s="270"/>
      <c r="AK104" s="270"/>
      <c r="AL104" s="270"/>
      <c r="AM104" s="316"/>
      <c r="AN104" s="316"/>
      <c r="AO104" s="316"/>
      <c r="AP104" s="316"/>
      <c r="AQ104" s="270"/>
      <c r="AR104" s="270"/>
      <c r="AS104" s="270"/>
      <c r="AT104" s="270"/>
      <c r="AU104" s="317"/>
      <c r="AV104" s="270"/>
      <c r="AW104" s="270"/>
      <c r="AX104" s="270"/>
      <c r="AY104" s="270"/>
      <c r="AZ104" s="270"/>
      <c r="BA104" s="320"/>
      <c r="BB104" s="461"/>
      <c r="BC104" s="320"/>
      <c r="BD104" s="461"/>
      <c r="BE104" s="320"/>
      <c r="BF104" s="461"/>
      <c r="BG104" s="320"/>
      <c r="BH104" s="461"/>
      <c r="BI104" s="320"/>
      <c r="BJ104" s="320"/>
      <c r="BK104" s="320"/>
    </row>
    <row r="105" spans="2:63" s="250" customFormat="1" x14ac:dyDescent="0.25">
      <c r="B105" s="270"/>
      <c r="C105" s="270"/>
      <c r="D105" s="271"/>
      <c r="E105" s="270"/>
      <c r="F105" s="270"/>
      <c r="G105" s="270"/>
      <c r="H105" s="270"/>
      <c r="I105" s="270"/>
      <c r="J105" s="270"/>
      <c r="K105" s="270"/>
      <c r="L105" s="315"/>
      <c r="M105" s="270"/>
      <c r="N105" s="270"/>
      <c r="O105" s="270"/>
      <c r="P105" s="270"/>
      <c r="Q105" s="270"/>
      <c r="R105" s="270"/>
      <c r="S105" s="270"/>
      <c r="T105" s="270"/>
      <c r="U105" s="270"/>
      <c r="V105" s="270"/>
      <c r="W105" s="270"/>
      <c r="X105" s="270"/>
      <c r="Y105" s="270"/>
      <c r="Z105" s="270"/>
      <c r="AA105" s="270"/>
      <c r="AB105" s="270"/>
      <c r="AC105" s="270"/>
      <c r="AD105" s="270"/>
      <c r="AE105" s="270"/>
      <c r="AF105" s="270"/>
      <c r="AG105" s="270"/>
      <c r="AH105" s="270"/>
      <c r="AI105" s="270"/>
      <c r="AJ105" s="270"/>
      <c r="AK105" s="270"/>
      <c r="AL105" s="270"/>
      <c r="AM105" s="316"/>
      <c r="AN105" s="316"/>
      <c r="AO105" s="316"/>
      <c r="AP105" s="316"/>
      <c r="AQ105" s="270"/>
      <c r="AR105" s="270"/>
      <c r="AS105" s="270"/>
      <c r="AT105" s="270"/>
      <c r="AU105" s="317"/>
      <c r="AV105" s="270"/>
      <c r="AW105" s="270"/>
      <c r="AX105" s="270"/>
      <c r="AY105" s="270"/>
      <c r="AZ105" s="270"/>
      <c r="BA105" s="320"/>
      <c r="BB105" s="461"/>
      <c r="BC105" s="320"/>
      <c r="BD105" s="461"/>
      <c r="BE105" s="320"/>
      <c r="BF105" s="461"/>
      <c r="BG105" s="320"/>
      <c r="BH105" s="461"/>
      <c r="BI105" s="320"/>
      <c r="BJ105" s="320"/>
      <c r="BK105" s="320"/>
    </row>
    <row r="106" spans="2:63" s="250" customFormat="1" x14ac:dyDescent="0.25">
      <c r="B106" s="270"/>
      <c r="C106" s="270"/>
      <c r="D106" s="271"/>
      <c r="E106" s="270"/>
      <c r="F106" s="270"/>
      <c r="G106" s="270"/>
      <c r="H106" s="270"/>
      <c r="I106" s="270"/>
      <c r="J106" s="270"/>
      <c r="K106" s="270"/>
      <c r="L106" s="315"/>
      <c r="M106" s="270"/>
      <c r="N106" s="270"/>
      <c r="O106" s="270"/>
      <c r="P106" s="270"/>
      <c r="Q106" s="270"/>
      <c r="R106" s="270"/>
      <c r="S106" s="270"/>
      <c r="T106" s="270"/>
      <c r="U106" s="270"/>
      <c r="V106" s="270"/>
      <c r="W106" s="270"/>
      <c r="X106" s="270"/>
      <c r="Y106" s="270"/>
      <c r="Z106" s="270"/>
      <c r="AA106" s="270"/>
      <c r="AB106" s="270"/>
      <c r="AC106" s="270"/>
      <c r="AD106" s="270"/>
      <c r="AE106" s="270"/>
      <c r="AF106" s="270"/>
      <c r="AG106" s="270"/>
      <c r="AH106" s="270"/>
      <c r="AI106" s="270"/>
      <c r="AJ106" s="270"/>
      <c r="AK106" s="270"/>
      <c r="AL106" s="270"/>
      <c r="AM106" s="316"/>
      <c r="AN106" s="316"/>
      <c r="AO106" s="316"/>
      <c r="AP106" s="316"/>
      <c r="AQ106" s="270"/>
      <c r="AR106" s="270"/>
      <c r="AS106" s="270"/>
      <c r="AT106" s="270"/>
      <c r="AU106" s="317"/>
      <c r="AV106" s="270"/>
      <c r="AW106" s="270"/>
      <c r="AX106" s="270"/>
      <c r="AY106" s="270"/>
      <c r="AZ106" s="270"/>
      <c r="BA106" s="320"/>
      <c r="BB106" s="461"/>
      <c r="BC106" s="320"/>
      <c r="BD106" s="461"/>
      <c r="BE106" s="320"/>
      <c r="BF106" s="461"/>
      <c r="BG106" s="320"/>
      <c r="BH106" s="461"/>
      <c r="BI106" s="320"/>
      <c r="BJ106" s="320"/>
      <c r="BK106" s="320"/>
    </row>
    <row r="107" spans="2:63" s="250" customFormat="1" x14ac:dyDescent="0.25">
      <c r="B107" s="270"/>
      <c r="C107" s="270"/>
      <c r="D107" s="271"/>
      <c r="E107" s="270"/>
      <c r="F107" s="270"/>
      <c r="G107" s="270"/>
      <c r="H107" s="270"/>
      <c r="I107" s="270"/>
      <c r="J107" s="270"/>
      <c r="K107" s="270"/>
      <c r="L107" s="315"/>
      <c r="M107" s="270"/>
      <c r="N107" s="270"/>
      <c r="O107" s="270"/>
      <c r="P107" s="270"/>
      <c r="Q107" s="270"/>
      <c r="R107" s="270"/>
      <c r="S107" s="270"/>
      <c r="T107" s="270"/>
      <c r="U107" s="270"/>
      <c r="V107" s="270"/>
      <c r="W107" s="270"/>
      <c r="X107" s="270"/>
      <c r="Y107" s="270"/>
      <c r="Z107" s="270"/>
      <c r="AA107" s="270"/>
      <c r="AB107" s="270"/>
      <c r="AC107" s="270"/>
      <c r="AD107" s="270"/>
      <c r="AE107" s="270"/>
      <c r="AF107" s="270"/>
      <c r="AG107" s="270"/>
      <c r="AH107" s="270"/>
      <c r="AI107" s="270"/>
      <c r="AJ107" s="270"/>
      <c r="AK107" s="270"/>
      <c r="AL107" s="270"/>
      <c r="AM107" s="316"/>
      <c r="AN107" s="316"/>
      <c r="AO107" s="316"/>
      <c r="AP107" s="316"/>
      <c r="AQ107" s="270"/>
      <c r="AR107" s="270"/>
      <c r="AS107" s="270"/>
      <c r="AT107" s="270"/>
      <c r="AU107" s="317"/>
      <c r="AV107" s="270"/>
      <c r="AW107" s="270"/>
      <c r="AX107" s="270"/>
      <c r="AY107" s="270"/>
      <c r="AZ107" s="270"/>
      <c r="BA107" s="320"/>
      <c r="BB107" s="461"/>
      <c r="BC107" s="320"/>
      <c r="BD107" s="461"/>
      <c r="BE107" s="320"/>
      <c r="BF107" s="461"/>
      <c r="BG107" s="320"/>
      <c r="BH107" s="461"/>
      <c r="BI107" s="320"/>
      <c r="BJ107" s="320"/>
      <c r="BK107" s="320"/>
    </row>
    <row r="108" spans="2:63" s="250" customFormat="1" x14ac:dyDescent="0.25">
      <c r="B108" s="270"/>
      <c r="C108" s="270"/>
      <c r="D108" s="271"/>
      <c r="E108" s="270"/>
      <c r="F108" s="270"/>
      <c r="G108" s="270"/>
      <c r="H108" s="270"/>
      <c r="I108" s="270"/>
      <c r="J108" s="270"/>
      <c r="K108" s="270"/>
      <c r="L108" s="315"/>
      <c r="M108" s="270"/>
      <c r="N108" s="270"/>
      <c r="O108" s="270"/>
      <c r="P108" s="270"/>
      <c r="Q108" s="270"/>
      <c r="R108" s="270"/>
      <c r="S108" s="270"/>
      <c r="T108" s="270"/>
      <c r="U108" s="270"/>
      <c r="V108" s="270"/>
      <c r="W108" s="270"/>
      <c r="X108" s="270"/>
      <c r="Y108" s="270"/>
      <c r="Z108" s="270"/>
      <c r="AA108" s="270"/>
      <c r="AB108" s="270"/>
      <c r="AC108" s="270"/>
      <c r="AD108" s="270"/>
      <c r="AE108" s="270"/>
      <c r="AF108" s="270"/>
      <c r="AG108" s="270"/>
      <c r="AH108" s="270"/>
      <c r="AI108" s="270"/>
      <c r="AJ108" s="270"/>
      <c r="AK108" s="270"/>
      <c r="AL108" s="270"/>
      <c r="AM108" s="316"/>
      <c r="AN108" s="316"/>
      <c r="AO108" s="316"/>
      <c r="AP108" s="316"/>
      <c r="AQ108" s="270"/>
      <c r="AR108" s="270"/>
      <c r="AS108" s="270"/>
      <c r="AT108" s="270"/>
      <c r="AU108" s="317"/>
      <c r="AV108" s="270"/>
      <c r="AW108" s="270"/>
      <c r="AX108" s="270"/>
      <c r="AY108" s="270"/>
      <c r="AZ108" s="270"/>
      <c r="BA108" s="320"/>
      <c r="BB108" s="461"/>
      <c r="BC108" s="320"/>
      <c r="BD108" s="461"/>
      <c r="BE108" s="320"/>
      <c r="BF108" s="461"/>
      <c r="BG108" s="320"/>
      <c r="BH108" s="461"/>
      <c r="BI108" s="320"/>
      <c r="BJ108" s="320"/>
      <c r="BK108" s="320"/>
    </row>
    <row r="109" spans="2:63" s="250" customFormat="1" x14ac:dyDescent="0.25">
      <c r="B109" s="270"/>
      <c r="C109" s="270"/>
      <c r="D109" s="271"/>
      <c r="E109" s="270"/>
      <c r="F109" s="270"/>
      <c r="G109" s="270"/>
      <c r="H109" s="270"/>
      <c r="I109" s="270"/>
      <c r="J109" s="270"/>
      <c r="K109" s="270"/>
      <c r="L109" s="315"/>
      <c r="M109" s="270"/>
      <c r="N109" s="270"/>
      <c r="O109" s="270"/>
      <c r="P109" s="270"/>
      <c r="Q109" s="270"/>
      <c r="R109" s="270"/>
      <c r="S109" s="270"/>
      <c r="T109" s="270"/>
      <c r="U109" s="270"/>
      <c r="V109" s="270"/>
      <c r="W109" s="270"/>
      <c r="X109" s="270"/>
      <c r="Y109" s="270"/>
      <c r="Z109" s="270"/>
      <c r="AA109" s="270"/>
      <c r="AB109" s="270"/>
      <c r="AC109" s="270"/>
      <c r="AD109" s="270"/>
      <c r="AE109" s="270"/>
      <c r="AF109" s="270"/>
      <c r="AG109" s="270"/>
      <c r="AH109" s="270"/>
      <c r="AI109" s="270"/>
      <c r="AJ109" s="270"/>
      <c r="AK109" s="270"/>
      <c r="AL109" s="270"/>
      <c r="AM109" s="316"/>
      <c r="AN109" s="316"/>
      <c r="AO109" s="316"/>
      <c r="AP109" s="316"/>
      <c r="AQ109" s="270"/>
      <c r="AR109" s="270"/>
      <c r="AS109" s="270"/>
      <c r="AT109" s="270"/>
      <c r="AU109" s="317"/>
      <c r="AV109" s="270"/>
      <c r="AW109" s="270"/>
      <c r="AX109" s="270"/>
      <c r="AY109" s="270"/>
      <c r="AZ109" s="270"/>
      <c r="BA109" s="320"/>
      <c r="BB109" s="461"/>
      <c r="BC109" s="320"/>
      <c r="BD109" s="461"/>
      <c r="BE109" s="320"/>
      <c r="BF109" s="461"/>
      <c r="BG109" s="320"/>
      <c r="BH109" s="461"/>
      <c r="BI109" s="320"/>
      <c r="BJ109" s="320"/>
      <c r="BK109" s="320"/>
    </row>
    <row r="110" spans="2:63" s="250" customFormat="1" x14ac:dyDescent="0.25">
      <c r="B110" s="270"/>
      <c r="C110" s="270"/>
      <c r="D110" s="271"/>
      <c r="E110" s="270"/>
      <c r="F110" s="270"/>
      <c r="G110" s="270"/>
      <c r="H110" s="270"/>
      <c r="I110" s="270"/>
      <c r="J110" s="270"/>
      <c r="K110" s="270"/>
      <c r="L110" s="315"/>
      <c r="M110" s="270"/>
      <c r="N110" s="270"/>
      <c r="O110" s="270"/>
      <c r="P110" s="270"/>
      <c r="Q110" s="270"/>
      <c r="R110" s="270"/>
      <c r="S110" s="270"/>
      <c r="T110" s="270"/>
      <c r="U110" s="270"/>
      <c r="V110" s="270"/>
      <c r="W110" s="270"/>
      <c r="X110" s="270"/>
      <c r="Y110" s="270"/>
      <c r="Z110" s="270"/>
      <c r="AA110" s="270"/>
      <c r="AB110" s="270"/>
      <c r="AC110" s="270"/>
      <c r="AD110" s="270"/>
      <c r="AE110" s="270"/>
      <c r="AF110" s="270"/>
      <c r="AG110" s="270"/>
      <c r="AH110" s="270"/>
      <c r="AI110" s="270"/>
      <c r="AJ110" s="270"/>
      <c r="AK110" s="270"/>
      <c r="AL110" s="270"/>
      <c r="AM110" s="316"/>
      <c r="AN110" s="316"/>
      <c r="AO110" s="316"/>
      <c r="AP110" s="316"/>
      <c r="AQ110" s="270"/>
      <c r="AR110" s="270"/>
      <c r="AS110" s="270"/>
      <c r="AT110" s="270"/>
      <c r="AU110" s="317"/>
      <c r="AV110" s="270"/>
      <c r="AW110" s="270"/>
      <c r="AX110" s="270"/>
      <c r="AY110" s="270"/>
      <c r="AZ110" s="270"/>
      <c r="BA110" s="320"/>
      <c r="BB110" s="461"/>
      <c r="BC110" s="320"/>
      <c r="BD110" s="461"/>
      <c r="BE110" s="320"/>
      <c r="BF110" s="461"/>
      <c r="BG110" s="320"/>
      <c r="BH110" s="461"/>
      <c r="BI110" s="320"/>
      <c r="BJ110" s="320"/>
      <c r="BK110" s="320"/>
    </row>
    <row r="111" spans="2:63" s="250" customFormat="1" x14ac:dyDescent="0.25">
      <c r="B111" s="270"/>
      <c r="C111" s="270"/>
      <c r="D111" s="271"/>
      <c r="E111" s="270"/>
      <c r="F111" s="270"/>
      <c r="G111" s="270"/>
      <c r="H111" s="270"/>
      <c r="I111" s="270"/>
      <c r="J111" s="270"/>
      <c r="K111" s="270"/>
      <c r="L111" s="315"/>
      <c r="M111" s="270"/>
      <c r="N111" s="270"/>
      <c r="O111" s="270"/>
      <c r="P111" s="270"/>
      <c r="Q111" s="270"/>
      <c r="R111" s="270"/>
      <c r="S111" s="270"/>
      <c r="T111" s="270"/>
      <c r="U111" s="270"/>
      <c r="V111" s="270"/>
      <c r="W111" s="270"/>
      <c r="X111" s="270"/>
      <c r="Y111" s="270"/>
      <c r="Z111" s="270"/>
      <c r="AA111" s="270"/>
      <c r="AB111" s="270"/>
      <c r="AC111" s="270"/>
      <c r="AD111" s="270"/>
      <c r="AE111" s="270"/>
      <c r="AF111" s="270"/>
      <c r="AG111" s="270"/>
      <c r="AH111" s="270"/>
      <c r="AI111" s="270"/>
      <c r="AJ111" s="270"/>
      <c r="AK111" s="270"/>
      <c r="AL111" s="270"/>
      <c r="AM111" s="316"/>
      <c r="AN111" s="316"/>
      <c r="AO111" s="316"/>
      <c r="AP111" s="316"/>
      <c r="AQ111" s="270"/>
      <c r="AR111" s="270"/>
      <c r="AS111" s="270"/>
      <c r="AT111" s="270"/>
      <c r="AU111" s="317"/>
      <c r="AV111" s="270"/>
      <c r="AW111" s="270"/>
      <c r="AX111" s="270"/>
      <c r="AY111" s="270"/>
      <c r="AZ111" s="270"/>
      <c r="BA111" s="320"/>
      <c r="BB111" s="461"/>
      <c r="BC111" s="320"/>
      <c r="BD111" s="461"/>
      <c r="BE111" s="320"/>
      <c r="BF111" s="461"/>
      <c r="BG111" s="320"/>
      <c r="BH111" s="461"/>
      <c r="BI111" s="320"/>
      <c r="BJ111" s="320"/>
      <c r="BK111" s="320"/>
    </row>
    <row r="112" spans="2:63" s="250" customFormat="1" x14ac:dyDescent="0.25">
      <c r="B112" s="270"/>
      <c r="C112" s="270"/>
      <c r="D112" s="271"/>
      <c r="E112" s="270"/>
      <c r="F112" s="270"/>
      <c r="G112" s="270"/>
      <c r="H112" s="270"/>
      <c r="I112" s="270"/>
      <c r="J112" s="270"/>
      <c r="K112" s="270"/>
      <c r="L112" s="315"/>
      <c r="M112" s="270"/>
      <c r="N112" s="270"/>
      <c r="O112" s="270"/>
      <c r="P112" s="270"/>
      <c r="Q112" s="270"/>
      <c r="R112" s="270"/>
      <c r="S112" s="270"/>
      <c r="T112" s="270"/>
      <c r="U112" s="270"/>
      <c r="V112" s="270"/>
      <c r="W112" s="270"/>
      <c r="X112" s="270"/>
      <c r="Y112" s="270"/>
      <c r="Z112" s="270"/>
      <c r="AA112" s="270"/>
      <c r="AB112" s="270"/>
      <c r="AC112" s="270"/>
      <c r="AD112" s="270"/>
      <c r="AE112" s="270"/>
      <c r="AF112" s="270"/>
      <c r="AG112" s="270"/>
      <c r="AH112" s="270"/>
      <c r="AI112" s="270"/>
      <c r="AJ112" s="270"/>
      <c r="AK112" s="270"/>
      <c r="AL112" s="270"/>
      <c r="AM112" s="316"/>
      <c r="AN112" s="316"/>
      <c r="AO112" s="316"/>
      <c r="AP112" s="316"/>
      <c r="AQ112" s="270"/>
      <c r="AR112" s="270"/>
      <c r="AS112" s="270"/>
      <c r="AT112" s="270"/>
      <c r="AU112" s="317"/>
      <c r="AV112" s="270"/>
      <c r="AW112" s="270"/>
      <c r="AX112" s="270"/>
      <c r="AY112" s="270"/>
      <c r="AZ112" s="270"/>
      <c r="BA112" s="320"/>
      <c r="BB112" s="461"/>
      <c r="BC112" s="320"/>
      <c r="BD112" s="461"/>
      <c r="BE112" s="320"/>
      <c r="BF112" s="461"/>
      <c r="BG112" s="320"/>
      <c r="BH112" s="461"/>
      <c r="BI112" s="320"/>
      <c r="BJ112" s="320"/>
      <c r="BK112" s="320"/>
    </row>
    <row r="113" spans="2:63" s="250" customFormat="1" x14ac:dyDescent="0.25">
      <c r="B113" s="270"/>
      <c r="C113" s="270"/>
      <c r="D113" s="271"/>
      <c r="E113" s="270"/>
      <c r="F113" s="270"/>
      <c r="G113" s="270"/>
      <c r="H113" s="270"/>
      <c r="I113" s="270"/>
      <c r="J113" s="270"/>
      <c r="K113" s="270"/>
      <c r="L113" s="315"/>
      <c r="M113" s="270"/>
      <c r="N113" s="270"/>
      <c r="O113" s="270"/>
      <c r="P113" s="270"/>
      <c r="Q113" s="270"/>
      <c r="R113" s="270"/>
      <c r="S113" s="270"/>
      <c r="T113" s="270"/>
      <c r="U113" s="270"/>
      <c r="V113" s="270"/>
      <c r="W113" s="270"/>
      <c r="X113" s="270"/>
      <c r="Y113" s="270"/>
      <c r="Z113" s="270"/>
      <c r="AA113" s="270"/>
      <c r="AB113" s="270"/>
      <c r="AC113" s="270"/>
      <c r="AD113" s="270"/>
      <c r="AE113" s="270"/>
      <c r="AF113" s="270"/>
      <c r="AG113" s="270"/>
      <c r="AH113" s="270"/>
      <c r="AI113" s="270"/>
      <c r="AJ113" s="270"/>
      <c r="AK113" s="270"/>
      <c r="AL113" s="270"/>
      <c r="AM113" s="316"/>
      <c r="AN113" s="316"/>
      <c r="AO113" s="316"/>
      <c r="AP113" s="316"/>
      <c r="AQ113" s="270"/>
      <c r="AR113" s="270"/>
      <c r="AS113" s="270"/>
      <c r="AT113" s="270"/>
      <c r="AU113" s="317"/>
      <c r="AV113" s="270"/>
      <c r="AW113" s="270"/>
      <c r="AX113" s="270"/>
      <c r="AY113" s="270"/>
      <c r="AZ113" s="270"/>
      <c r="BA113" s="320"/>
      <c r="BB113" s="461"/>
      <c r="BC113" s="320"/>
      <c r="BD113" s="461"/>
      <c r="BE113" s="320"/>
      <c r="BF113" s="461"/>
      <c r="BG113" s="320"/>
      <c r="BH113" s="461"/>
      <c r="BI113" s="320"/>
      <c r="BJ113" s="320"/>
      <c r="BK113" s="320"/>
    </row>
    <row r="114" spans="2:63" s="250" customFormat="1" x14ac:dyDescent="0.25">
      <c r="B114" s="270"/>
      <c r="C114" s="270"/>
      <c r="D114" s="271"/>
      <c r="E114" s="270"/>
      <c r="F114" s="270"/>
      <c r="G114" s="270"/>
      <c r="H114" s="270"/>
      <c r="I114" s="270"/>
      <c r="J114" s="270"/>
      <c r="K114" s="270"/>
      <c r="L114" s="315"/>
      <c r="M114" s="270"/>
      <c r="N114" s="270"/>
      <c r="O114" s="270"/>
      <c r="P114" s="270"/>
      <c r="Q114" s="270"/>
      <c r="R114" s="270"/>
      <c r="S114" s="270"/>
      <c r="T114" s="270"/>
      <c r="U114" s="270"/>
      <c r="V114" s="270"/>
      <c r="W114" s="270"/>
      <c r="X114" s="270"/>
      <c r="Y114" s="270"/>
      <c r="Z114" s="270"/>
      <c r="AA114" s="270"/>
      <c r="AB114" s="270"/>
      <c r="AC114" s="270"/>
      <c r="AD114" s="270"/>
      <c r="AE114" s="270"/>
      <c r="AF114" s="270"/>
      <c r="AG114" s="270"/>
      <c r="AH114" s="270"/>
      <c r="AI114" s="270"/>
      <c r="AJ114" s="270"/>
      <c r="AK114" s="270"/>
      <c r="AL114" s="270"/>
      <c r="AM114" s="316"/>
      <c r="AN114" s="316"/>
      <c r="AO114" s="316"/>
      <c r="AP114" s="316"/>
      <c r="AQ114" s="270"/>
      <c r="AR114" s="270"/>
      <c r="AS114" s="270"/>
      <c r="AT114" s="270"/>
      <c r="AU114" s="317"/>
      <c r="AV114" s="270"/>
      <c r="AW114" s="270"/>
      <c r="AX114" s="270"/>
      <c r="AY114" s="270"/>
      <c r="AZ114" s="270"/>
      <c r="BB114" s="274"/>
      <c r="BD114" s="274"/>
      <c r="BF114" s="274"/>
      <c r="BH114" s="274"/>
    </row>
    <row r="115" spans="2:63" s="250" customFormat="1" x14ac:dyDescent="0.25">
      <c r="B115" s="270"/>
      <c r="C115" s="270"/>
      <c r="D115" s="271"/>
      <c r="E115" s="270"/>
      <c r="F115" s="270"/>
      <c r="G115" s="270"/>
      <c r="H115" s="270"/>
      <c r="I115" s="270"/>
      <c r="J115" s="270"/>
      <c r="K115" s="270"/>
      <c r="L115" s="315"/>
      <c r="M115" s="270"/>
      <c r="N115" s="270"/>
      <c r="O115" s="270"/>
      <c r="P115" s="270"/>
      <c r="Q115" s="270"/>
      <c r="R115" s="270"/>
      <c r="S115" s="270"/>
      <c r="T115" s="270"/>
      <c r="U115" s="270"/>
      <c r="V115" s="270"/>
      <c r="W115" s="270"/>
      <c r="X115" s="270"/>
      <c r="Y115" s="270"/>
      <c r="Z115" s="270"/>
      <c r="AA115" s="270"/>
      <c r="AB115" s="270"/>
      <c r="AC115" s="270"/>
      <c r="AD115" s="270"/>
      <c r="AE115" s="270"/>
      <c r="AF115" s="270"/>
      <c r="AG115" s="270"/>
      <c r="AH115" s="270"/>
      <c r="AI115" s="270"/>
      <c r="AJ115" s="270"/>
      <c r="AK115" s="270"/>
      <c r="AL115" s="270"/>
      <c r="AM115" s="316"/>
      <c r="AN115" s="316"/>
      <c r="AO115" s="316"/>
      <c r="AP115" s="316"/>
      <c r="AQ115" s="270"/>
      <c r="AR115" s="270"/>
      <c r="AS115" s="270"/>
      <c r="AT115" s="270"/>
      <c r="AU115" s="317"/>
      <c r="AV115" s="270"/>
      <c r="AW115" s="270"/>
      <c r="AX115" s="270"/>
      <c r="AY115" s="270"/>
      <c r="AZ115" s="270"/>
      <c r="BB115" s="274"/>
      <c r="BD115" s="274"/>
      <c r="BF115" s="274"/>
      <c r="BH115" s="274"/>
    </row>
    <row r="116" spans="2:63" s="250" customFormat="1" x14ac:dyDescent="0.25">
      <c r="B116" s="270"/>
      <c r="C116" s="270"/>
      <c r="D116" s="271"/>
      <c r="E116" s="270"/>
      <c r="F116" s="270"/>
      <c r="G116" s="270"/>
      <c r="H116" s="270"/>
      <c r="I116" s="270"/>
      <c r="J116" s="270"/>
      <c r="K116" s="270"/>
      <c r="L116" s="315"/>
      <c r="M116" s="270"/>
      <c r="N116" s="270"/>
      <c r="O116" s="270"/>
      <c r="P116" s="270"/>
      <c r="Q116" s="270"/>
      <c r="R116" s="270"/>
      <c r="S116" s="270"/>
      <c r="T116" s="270"/>
      <c r="U116" s="270"/>
      <c r="V116" s="270"/>
      <c r="W116" s="270"/>
      <c r="X116" s="270"/>
      <c r="Y116" s="270"/>
      <c r="Z116" s="270"/>
      <c r="AA116" s="270"/>
      <c r="AB116" s="270"/>
      <c r="AC116" s="270"/>
      <c r="AD116" s="270"/>
      <c r="AE116" s="270"/>
      <c r="AF116" s="270"/>
      <c r="AG116" s="270"/>
      <c r="AH116" s="270"/>
      <c r="AI116" s="270"/>
      <c r="AJ116" s="270"/>
      <c r="AK116" s="270"/>
      <c r="AL116" s="270"/>
      <c r="AM116" s="316"/>
      <c r="AN116" s="316"/>
      <c r="AO116" s="316"/>
      <c r="AP116" s="316"/>
      <c r="AQ116" s="270"/>
      <c r="AR116" s="270"/>
      <c r="AS116" s="270"/>
      <c r="AT116" s="270"/>
      <c r="AU116" s="317"/>
      <c r="AV116" s="270"/>
      <c r="AW116" s="270"/>
      <c r="AX116" s="270"/>
      <c r="AY116" s="270"/>
      <c r="AZ116" s="270"/>
      <c r="BB116" s="274"/>
      <c r="BD116" s="274"/>
      <c r="BF116" s="274"/>
      <c r="BH116" s="274"/>
    </row>
    <row r="117" spans="2:63" s="250" customFormat="1" x14ac:dyDescent="0.25">
      <c r="B117" s="270"/>
      <c r="C117" s="270"/>
      <c r="D117" s="271"/>
      <c r="E117" s="270"/>
      <c r="F117" s="270"/>
      <c r="G117" s="270"/>
      <c r="H117" s="270"/>
      <c r="I117" s="270"/>
      <c r="J117" s="270"/>
      <c r="K117" s="270"/>
      <c r="L117" s="315"/>
      <c r="M117" s="270"/>
      <c r="N117" s="270"/>
      <c r="O117" s="270"/>
      <c r="P117" s="270"/>
      <c r="Q117" s="270"/>
      <c r="R117" s="270"/>
      <c r="S117" s="270"/>
      <c r="T117" s="270"/>
      <c r="U117" s="270"/>
      <c r="V117" s="270"/>
      <c r="W117" s="270"/>
      <c r="X117" s="270"/>
      <c r="Y117" s="270"/>
      <c r="Z117" s="270"/>
      <c r="AA117" s="270"/>
      <c r="AB117" s="270"/>
      <c r="AC117" s="270"/>
      <c r="AD117" s="270"/>
      <c r="AE117" s="270"/>
      <c r="AF117" s="270"/>
      <c r="AG117" s="270"/>
      <c r="AH117" s="270"/>
      <c r="AI117" s="270"/>
      <c r="AJ117" s="270"/>
      <c r="AK117" s="270"/>
      <c r="AL117" s="270"/>
      <c r="AM117" s="316"/>
      <c r="AN117" s="316"/>
      <c r="AO117" s="316"/>
      <c r="AP117" s="316"/>
      <c r="AQ117" s="270"/>
      <c r="AR117" s="270"/>
      <c r="AS117" s="270"/>
      <c r="AT117" s="270"/>
      <c r="AU117" s="317"/>
      <c r="AV117" s="270"/>
      <c r="AW117" s="270"/>
      <c r="AX117" s="270"/>
      <c r="AY117" s="270"/>
      <c r="AZ117" s="270"/>
      <c r="BB117" s="274"/>
      <c r="BD117" s="274"/>
      <c r="BF117" s="274"/>
      <c r="BH117" s="274"/>
    </row>
    <row r="118" spans="2:63" s="250" customFormat="1" x14ac:dyDescent="0.25">
      <c r="B118" s="270"/>
      <c r="C118" s="270"/>
      <c r="D118" s="271"/>
      <c r="E118" s="270"/>
      <c r="F118" s="270"/>
      <c r="G118" s="270"/>
      <c r="H118" s="270"/>
      <c r="I118" s="270"/>
      <c r="J118" s="270"/>
      <c r="K118" s="270"/>
      <c r="L118" s="315"/>
      <c r="M118" s="270"/>
      <c r="N118" s="270"/>
      <c r="O118" s="270"/>
      <c r="P118" s="270"/>
      <c r="Q118" s="270"/>
      <c r="R118" s="270"/>
      <c r="S118" s="270"/>
      <c r="T118" s="270"/>
      <c r="U118" s="270"/>
      <c r="V118" s="270"/>
      <c r="W118" s="270"/>
      <c r="X118" s="270"/>
      <c r="Y118" s="270"/>
      <c r="Z118" s="270"/>
      <c r="AA118" s="270"/>
      <c r="AB118" s="270"/>
      <c r="AC118" s="270"/>
      <c r="AD118" s="270"/>
      <c r="AE118" s="270"/>
      <c r="AF118" s="270"/>
      <c r="AG118" s="270"/>
      <c r="AH118" s="270"/>
      <c r="AI118" s="270"/>
      <c r="AJ118" s="270"/>
      <c r="AK118" s="270"/>
      <c r="AL118" s="270"/>
      <c r="AM118" s="316"/>
      <c r="AN118" s="316"/>
      <c r="AO118" s="316"/>
      <c r="AP118" s="316"/>
      <c r="AQ118" s="270"/>
      <c r="AR118" s="270"/>
      <c r="AS118" s="270"/>
      <c r="AT118" s="270"/>
      <c r="AU118" s="317"/>
      <c r="AV118" s="270"/>
      <c r="AW118" s="270"/>
      <c r="AX118" s="270"/>
      <c r="AY118" s="270"/>
      <c r="AZ118" s="270"/>
      <c r="BB118" s="274"/>
      <c r="BD118" s="274"/>
      <c r="BF118" s="274"/>
      <c r="BH118" s="274"/>
    </row>
    <row r="119" spans="2:63" s="250" customFormat="1" x14ac:dyDescent="0.25">
      <c r="B119" s="270"/>
      <c r="C119" s="270"/>
      <c r="D119" s="271"/>
      <c r="E119" s="270"/>
      <c r="F119" s="270"/>
      <c r="G119" s="270"/>
      <c r="H119" s="270"/>
      <c r="I119" s="270"/>
      <c r="J119" s="270"/>
      <c r="K119" s="270"/>
      <c r="L119" s="315"/>
      <c r="M119" s="270"/>
      <c r="N119" s="270"/>
      <c r="O119" s="270"/>
      <c r="P119" s="270"/>
      <c r="Q119" s="270"/>
      <c r="R119" s="270"/>
      <c r="S119" s="270"/>
      <c r="T119" s="270"/>
      <c r="U119" s="270"/>
      <c r="V119" s="270"/>
      <c r="W119" s="270"/>
      <c r="X119" s="270"/>
      <c r="Y119" s="270"/>
      <c r="Z119" s="270"/>
      <c r="AA119" s="270"/>
      <c r="AB119" s="270"/>
      <c r="AC119" s="270"/>
      <c r="AD119" s="270"/>
      <c r="AE119" s="270"/>
      <c r="AF119" s="270"/>
      <c r="AG119" s="270"/>
      <c r="AH119" s="270"/>
      <c r="AI119" s="270"/>
      <c r="AJ119" s="270"/>
      <c r="AK119" s="270"/>
      <c r="AL119" s="270"/>
      <c r="AM119" s="316"/>
      <c r="AN119" s="316"/>
      <c r="AO119" s="316"/>
      <c r="AP119" s="316"/>
      <c r="AQ119" s="270"/>
      <c r="AR119" s="270"/>
      <c r="AS119" s="270"/>
      <c r="AT119" s="270"/>
      <c r="AU119" s="317"/>
      <c r="AV119" s="270"/>
      <c r="AW119" s="270"/>
      <c r="AX119" s="270"/>
      <c r="AY119" s="270"/>
      <c r="AZ119" s="270"/>
      <c r="BB119" s="274"/>
      <c r="BD119" s="274"/>
      <c r="BF119" s="274"/>
      <c r="BH119" s="274"/>
    </row>
    <row r="120" spans="2:63" s="250" customFormat="1" x14ac:dyDescent="0.25">
      <c r="B120" s="270"/>
      <c r="C120" s="270"/>
      <c r="D120" s="271"/>
      <c r="E120" s="270"/>
      <c r="F120" s="270"/>
      <c r="G120" s="270"/>
      <c r="H120" s="270"/>
      <c r="I120" s="270"/>
      <c r="J120" s="270"/>
      <c r="K120" s="270"/>
      <c r="L120" s="315"/>
      <c r="M120" s="270"/>
      <c r="N120" s="270"/>
      <c r="O120" s="270"/>
      <c r="P120" s="270"/>
      <c r="Q120" s="270"/>
      <c r="R120" s="270"/>
      <c r="S120" s="270"/>
      <c r="T120" s="270"/>
      <c r="U120" s="270"/>
      <c r="V120" s="270"/>
      <c r="W120" s="270"/>
      <c r="X120" s="270"/>
      <c r="Y120" s="270"/>
      <c r="Z120" s="270"/>
      <c r="AA120" s="270"/>
      <c r="AB120" s="270"/>
      <c r="AC120" s="270"/>
      <c r="AD120" s="270"/>
      <c r="AE120" s="270"/>
      <c r="AF120" s="270"/>
      <c r="AG120" s="270"/>
      <c r="AH120" s="270"/>
      <c r="AI120" s="270"/>
      <c r="AJ120" s="270"/>
      <c r="AK120" s="270"/>
      <c r="AL120" s="270"/>
      <c r="AM120" s="316"/>
      <c r="AN120" s="316"/>
      <c r="AO120" s="316"/>
      <c r="AP120" s="316"/>
      <c r="AQ120" s="270"/>
      <c r="AR120" s="270"/>
      <c r="AS120" s="270"/>
      <c r="AT120" s="270"/>
      <c r="AU120" s="317"/>
      <c r="AV120" s="270"/>
      <c r="AW120" s="270"/>
      <c r="AX120" s="270"/>
      <c r="AY120" s="270"/>
      <c r="AZ120" s="270"/>
      <c r="BB120" s="274"/>
      <c r="BD120" s="274"/>
      <c r="BF120" s="274"/>
      <c r="BH120" s="274"/>
    </row>
    <row r="121" spans="2:63" s="250" customFormat="1" x14ac:dyDescent="0.25">
      <c r="B121" s="270"/>
      <c r="C121" s="270"/>
      <c r="D121" s="271"/>
      <c r="E121" s="270"/>
      <c r="F121" s="270"/>
      <c r="G121" s="270"/>
      <c r="H121" s="270"/>
      <c r="I121" s="270"/>
      <c r="J121" s="270"/>
      <c r="K121" s="270"/>
      <c r="L121" s="315"/>
      <c r="M121" s="270"/>
      <c r="N121" s="270"/>
      <c r="O121" s="270"/>
      <c r="P121" s="270"/>
      <c r="Q121" s="270"/>
      <c r="R121" s="270"/>
      <c r="S121" s="270"/>
      <c r="T121" s="270"/>
      <c r="U121" s="270"/>
      <c r="V121" s="270"/>
      <c r="W121" s="270"/>
      <c r="X121" s="270"/>
      <c r="Y121" s="270"/>
      <c r="Z121" s="270"/>
      <c r="AA121" s="270"/>
      <c r="AB121" s="270"/>
      <c r="AC121" s="270"/>
      <c r="AD121" s="270"/>
      <c r="AE121" s="270"/>
      <c r="AF121" s="270"/>
      <c r="AG121" s="270"/>
      <c r="AH121" s="270"/>
      <c r="AI121" s="270"/>
      <c r="AJ121" s="270"/>
      <c r="AK121" s="270"/>
      <c r="AL121" s="270"/>
      <c r="AM121" s="316"/>
      <c r="AN121" s="316"/>
      <c r="AO121" s="316"/>
      <c r="AP121" s="316"/>
      <c r="AQ121" s="270"/>
      <c r="AR121" s="270"/>
      <c r="AS121" s="270"/>
      <c r="AT121" s="270"/>
      <c r="AU121" s="317"/>
      <c r="AV121" s="270"/>
      <c r="AW121" s="270"/>
      <c r="AX121" s="270"/>
      <c r="AY121" s="270"/>
      <c r="AZ121" s="270"/>
      <c r="BB121" s="274"/>
      <c r="BD121" s="274"/>
      <c r="BF121" s="274"/>
      <c r="BH121" s="274"/>
    </row>
    <row r="122" spans="2:63" s="250" customFormat="1" x14ac:dyDescent="0.25">
      <c r="B122" s="270"/>
      <c r="C122" s="270"/>
      <c r="D122" s="271"/>
      <c r="E122" s="270"/>
      <c r="F122" s="270"/>
      <c r="G122" s="270"/>
      <c r="H122" s="270"/>
      <c r="I122" s="270"/>
      <c r="J122" s="270"/>
      <c r="K122" s="270"/>
      <c r="L122" s="315"/>
      <c r="M122" s="270"/>
      <c r="N122" s="270"/>
      <c r="O122" s="270"/>
      <c r="P122" s="270"/>
      <c r="Q122" s="270"/>
      <c r="R122" s="270"/>
      <c r="S122" s="270"/>
      <c r="T122" s="270"/>
      <c r="U122" s="270"/>
      <c r="V122" s="270"/>
      <c r="W122" s="270"/>
      <c r="X122" s="270"/>
      <c r="Y122" s="270"/>
      <c r="Z122" s="270"/>
      <c r="AA122" s="270"/>
      <c r="AB122" s="270"/>
      <c r="AC122" s="270"/>
      <c r="AD122" s="270"/>
      <c r="AE122" s="270"/>
      <c r="AF122" s="270"/>
      <c r="AG122" s="270"/>
      <c r="AH122" s="270"/>
      <c r="AI122" s="270"/>
      <c r="AJ122" s="270"/>
      <c r="AK122" s="270"/>
      <c r="AL122" s="270"/>
      <c r="AM122" s="316"/>
      <c r="AN122" s="316"/>
      <c r="AO122" s="316"/>
      <c r="AP122" s="316"/>
      <c r="AQ122" s="270"/>
      <c r="AR122" s="270"/>
      <c r="AS122" s="270"/>
      <c r="AT122" s="270"/>
      <c r="AU122" s="317"/>
      <c r="AV122" s="270"/>
      <c r="AW122" s="270"/>
      <c r="AX122" s="270"/>
      <c r="AY122" s="270"/>
      <c r="AZ122" s="270"/>
      <c r="BB122" s="274"/>
      <c r="BD122" s="274"/>
      <c r="BF122" s="274"/>
      <c r="BH122" s="274"/>
    </row>
    <row r="123" spans="2:63" s="250" customFormat="1" x14ac:dyDescent="0.25">
      <c r="B123" s="270"/>
      <c r="C123" s="270"/>
      <c r="D123" s="271"/>
      <c r="E123" s="270"/>
      <c r="F123" s="270"/>
      <c r="G123" s="270"/>
      <c r="H123" s="270"/>
      <c r="I123" s="270"/>
      <c r="J123" s="270"/>
      <c r="K123" s="270"/>
      <c r="L123" s="315"/>
      <c r="M123" s="270"/>
      <c r="N123" s="270"/>
      <c r="O123" s="270"/>
      <c r="P123" s="270"/>
      <c r="Q123" s="270"/>
      <c r="R123" s="270"/>
      <c r="S123" s="270"/>
      <c r="T123" s="270"/>
      <c r="U123" s="270"/>
      <c r="V123" s="270"/>
      <c r="W123" s="270"/>
      <c r="X123" s="270"/>
      <c r="Y123" s="270"/>
      <c r="Z123" s="270"/>
      <c r="AA123" s="270"/>
      <c r="AB123" s="270"/>
      <c r="AC123" s="270"/>
      <c r="AD123" s="270"/>
      <c r="AE123" s="270"/>
      <c r="AF123" s="270"/>
      <c r="AG123" s="270"/>
      <c r="AH123" s="270"/>
      <c r="AI123" s="270"/>
      <c r="AJ123" s="270"/>
      <c r="AK123" s="270"/>
      <c r="AL123" s="270"/>
      <c r="AM123" s="316"/>
      <c r="AN123" s="316"/>
      <c r="AO123" s="316"/>
      <c r="AP123" s="316"/>
      <c r="AQ123" s="270"/>
      <c r="AR123" s="270"/>
      <c r="AS123" s="270"/>
      <c r="AT123" s="270"/>
      <c r="AU123" s="317"/>
      <c r="AV123" s="270"/>
      <c r="AW123" s="270"/>
      <c r="AX123" s="270"/>
      <c r="AY123" s="270"/>
      <c r="AZ123" s="270"/>
      <c r="BB123" s="274"/>
      <c r="BD123" s="274"/>
      <c r="BF123" s="274"/>
      <c r="BH123" s="274"/>
    </row>
    <row r="124" spans="2:63" s="250" customFormat="1" x14ac:dyDescent="0.25">
      <c r="B124" s="270"/>
      <c r="C124" s="270"/>
      <c r="D124" s="271"/>
      <c r="E124" s="270"/>
      <c r="F124" s="270"/>
      <c r="G124" s="270"/>
      <c r="H124" s="270"/>
      <c r="I124" s="270"/>
      <c r="J124" s="270"/>
      <c r="K124" s="270"/>
      <c r="L124" s="315"/>
      <c r="M124" s="270"/>
      <c r="N124" s="270"/>
      <c r="O124" s="270"/>
      <c r="P124" s="270"/>
      <c r="Q124" s="270"/>
      <c r="R124" s="270"/>
      <c r="S124" s="270"/>
      <c r="T124" s="270"/>
      <c r="U124" s="270"/>
      <c r="V124" s="270"/>
      <c r="W124" s="270"/>
      <c r="X124" s="270"/>
      <c r="Y124" s="270"/>
      <c r="Z124" s="270"/>
      <c r="AA124" s="270"/>
      <c r="AB124" s="270"/>
      <c r="AC124" s="270"/>
      <c r="AD124" s="270"/>
      <c r="AE124" s="270"/>
      <c r="AF124" s="270"/>
      <c r="AG124" s="270"/>
      <c r="AH124" s="270"/>
      <c r="AI124" s="270"/>
      <c r="AJ124" s="270"/>
      <c r="AK124" s="270"/>
      <c r="AL124" s="270"/>
      <c r="AM124" s="316"/>
      <c r="AN124" s="316"/>
      <c r="AO124" s="316"/>
      <c r="AP124" s="316"/>
      <c r="AQ124" s="270"/>
      <c r="AR124" s="270"/>
      <c r="AS124" s="270"/>
      <c r="AT124" s="270"/>
      <c r="AU124" s="317"/>
      <c r="AV124" s="270"/>
      <c r="AW124" s="270"/>
      <c r="AX124" s="270"/>
      <c r="AY124" s="270"/>
      <c r="AZ124" s="270"/>
      <c r="BB124" s="274"/>
      <c r="BD124" s="274"/>
      <c r="BF124" s="274"/>
      <c r="BH124" s="274"/>
    </row>
    <row r="125" spans="2:63" s="250" customFormat="1" x14ac:dyDescent="0.25">
      <c r="B125" s="270"/>
      <c r="C125" s="270"/>
      <c r="D125" s="271"/>
      <c r="E125" s="270"/>
      <c r="F125" s="270"/>
      <c r="G125" s="270"/>
      <c r="H125" s="270"/>
      <c r="I125" s="270"/>
      <c r="J125" s="270"/>
      <c r="K125" s="270"/>
      <c r="L125" s="315"/>
      <c r="M125" s="270"/>
      <c r="N125" s="270"/>
      <c r="O125" s="270"/>
      <c r="P125" s="270"/>
      <c r="Q125" s="270"/>
      <c r="R125" s="270"/>
      <c r="S125" s="270"/>
      <c r="T125" s="270"/>
      <c r="U125" s="270"/>
      <c r="V125" s="270"/>
      <c r="W125" s="270"/>
      <c r="X125" s="270"/>
      <c r="Y125" s="270"/>
      <c r="Z125" s="270"/>
      <c r="AA125" s="270"/>
      <c r="AB125" s="270"/>
      <c r="AC125" s="270"/>
      <c r="AD125" s="270"/>
      <c r="AE125" s="270"/>
      <c r="AF125" s="270"/>
      <c r="AG125" s="270"/>
      <c r="AH125" s="270"/>
      <c r="AI125" s="270"/>
      <c r="AJ125" s="270"/>
      <c r="AK125" s="270"/>
      <c r="AL125" s="270"/>
      <c r="AM125" s="316"/>
      <c r="AN125" s="316"/>
      <c r="AO125" s="316"/>
      <c r="AP125" s="316"/>
      <c r="AQ125" s="270"/>
      <c r="AR125" s="270"/>
      <c r="AS125" s="270"/>
      <c r="AT125" s="270"/>
      <c r="AU125" s="317"/>
      <c r="AV125" s="270"/>
      <c r="AW125" s="270"/>
      <c r="AX125" s="270"/>
      <c r="AY125" s="270"/>
      <c r="AZ125" s="270"/>
      <c r="BB125" s="274"/>
      <c r="BD125" s="274"/>
      <c r="BF125" s="274"/>
      <c r="BH125" s="274"/>
    </row>
    <row r="126" spans="2:63" s="250" customFormat="1" x14ac:dyDescent="0.25">
      <c r="B126" s="270"/>
      <c r="C126" s="270"/>
      <c r="D126" s="271"/>
      <c r="E126" s="270"/>
      <c r="F126" s="270"/>
      <c r="G126" s="270"/>
      <c r="H126" s="270"/>
      <c r="I126" s="270"/>
      <c r="J126" s="270"/>
      <c r="K126" s="270"/>
      <c r="L126" s="315"/>
      <c r="M126" s="270"/>
      <c r="N126" s="270"/>
      <c r="O126" s="270"/>
      <c r="P126" s="270"/>
      <c r="Q126" s="270"/>
      <c r="R126" s="270"/>
      <c r="S126" s="270"/>
      <c r="T126" s="270"/>
      <c r="U126" s="270"/>
      <c r="V126" s="270"/>
      <c r="W126" s="270"/>
      <c r="X126" s="270"/>
      <c r="Y126" s="270"/>
      <c r="Z126" s="270"/>
      <c r="AA126" s="270"/>
      <c r="AB126" s="270"/>
      <c r="AC126" s="270"/>
      <c r="AD126" s="270"/>
      <c r="AE126" s="270"/>
      <c r="AF126" s="270"/>
      <c r="AG126" s="270"/>
      <c r="AH126" s="270"/>
      <c r="AI126" s="270"/>
      <c r="AJ126" s="270"/>
      <c r="AK126" s="270"/>
      <c r="AL126" s="270"/>
      <c r="AM126" s="316"/>
      <c r="AN126" s="316"/>
      <c r="AO126" s="316"/>
      <c r="AP126" s="316"/>
      <c r="AQ126" s="270"/>
      <c r="AR126" s="270"/>
      <c r="AS126" s="270"/>
      <c r="AT126" s="270"/>
      <c r="AU126" s="317"/>
      <c r="AV126" s="270"/>
      <c r="AW126" s="270"/>
      <c r="AX126" s="270"/>
      <c r="AY126" s="270"/>
      <c r="AZ126" s="270"/>
      <c r="BB126" s="274"/>
      <c r="BD126" s="274"/>
      <c r="BF126" s="274"/>
      <c r="BH126" s="274"/>
    </row>
    <row r="127" spans="2:63" s="250" customFormat="1" x14ac:dyDescent="0.25">
      <c r="B127" s="270"/>
      <c r="C127" s="270"/>
      <c r="D127" s="271"/>
      <c r="E127" s="270"/>
      <c r="F127" s="270"/>
      <c r="G127" s="270"/>
      <c r="H127" s="270"/>
      <c r="I127" s="270"/>
      <c r="J127" s="270"/>
      <c r="K127" s="270"/>
      <c r="L127" s="315"/>
      <c r="M127" s="270"/>
      <c r="N127" s="270"/>
      <c r="O127" s="270"/>
      <c r="P127" s="270"/>
      <c r="Q127" s="270"/>
      <c r="R127" s="270"/>
      <c r="S127" s="270"/>
      <c r="T127" s="270"/>
      <c r="U127" s="270"/>
      <c r="V127" s="270"/>
      <c r="W127" s="270"/>
      <c r="X127" s="270"/>
      <c r="Y127" s="270"/>
      <c r="Z127" s="270"/>
      <c r="AA127" s="270"/>
      <c r="AB127" s="270"/>
      <c r="AC127" s="270"/>
      <c r="AD127" s="270"/>
      <c r="AE127" s="270"/>
      <c r="AF127" s="270"/>
      <c r="AG127" s="270"/>
      <c r="AH127" s="270"/>
      <c r="AI127" s="270"/>
      <c r="AJ127" s="270"/>
      <c r="AK127" s="270"/>
      <c r="AL127" s="270"/>
      <c r="AM127" s="316"/>
      <c r="AN127" s="316"/>
      <c r="AO127" s="316"/>
      <c r="AP127" s="316"/>
      <c r="AQ127" s="270"/>
      <c r="AR127" s="270"/>
      <c r="AS127" s="270"/>
      <c r="AT127" s="270"/>
      <c r="AU127" s="317"/>
      <c r="AV127" s="270"/>
      <c r="AW127" s="270"/>
      <c r="AX127" s="270"/>
      <c r="AY127" s="270"/>
      <c r="AZ127" s="270"/>
      <c r="BB127" s="274"/>
      <c r="BD127" s="274"/>
      <c r="BF127" s="274"/>
      <c r="BH127" s="274"/>
    </row>
    <row r="128" spans="2:63" s="250" customFormat="1" x14ac:dyDescent="0.25">
      <c r="B128" s="270"/>
      <c r="C128" s="270"/>
      <c r="D128" s="271"/>
      <c r="E128" s="270"/>
      <c r="F128" s="270"/>
      <c r="G128" s="270"/>
      <c r="H128" s="270"/>
      <c r="I128" s="270"/>
      <c r="J128" s="270"/>
      <c r="K128" s="270"/>
      <c r="L128" s="315"/>
      <c r="M128" s="270"/>
      <c r="N128" s="270"/>
      <c r="O128" s="270"/>
      <c r="P128" s="270"/>
      <c r="Q128" s="270"/>
      <c r="R128" s="270"/>
      <c r="S128" s="270"/>
      <c r="T128" s="270"/>
      <c r="U128" s="270"/>
      <c r="V128" s="270"/>
      <c r="W128" s="270"/>
      <c r="X128" s="270"/>
      <c r="Y128" s="270"/>
      <c r="Z128" s="270"/>
      <c r="AA128" s="270"/>
      <c r="AB128" s="270"/>
      <c r="AC128" s="270"/>
      <c r="AD128" s="270"/>
      <c r="AE128" s="270"/>
      <c r="AF128" s="270"/>
      <c r="AG128" s="270"/>
      <c r="AH128" s="270"/>
      <c r="AI128" s="270"/>
      <c r="AJ128" s="270"/>
      <c r="AK128" s="270"/>
      <c r="AL128" s="270"/>
      <c r="AM128" s="316"/>
      <c r="AN128" s="316"/>
      <c r="AO128" s="316"/>
      <c r="AP128" s="316"/>
      <c r="AQ128" s="270"/>
      <c r="AR128" s="270"/>
      <c r="AS128" s="270"/>
      <c r="AT128" s="270"/>
      <c r="AU128" s="317"/>
      <c r="AV128" s="270"/>
      <c r="AW128" s="270"/>
      <c r="AX128" s="270"/>
      <c r="AY128" s="270"/>
      <c r="AZ128" s="270"/>
      <c r="BB128" s="274"/>
      <c r="BD128" s="274"/>
      <c r="BF128" s="274"/>
      <c r="BH128" s="274"/>
    </row>
    <row r="129" spans="2:60" s="250" customFormat="1" x14ac:dyDescent="0.25">
      <c r="B129" s="270"/>
      <c r="C129" s="270"/>
      <c r="D129" s="271"/>
      <c r="E129" s="270"/>
      <c r="F129" s="270"/>
      <c r="G129" s="270"/>
      <c r="H129" s="270"/>
      <c r="I129" s="270"/>
      <c r="J129" s="270"/>
      <c r="K129" s="270"/>
      <c r="L129" s="315"/>
      <c r="M129" s="270"/>
      <c r="N129" s="270"/>
      <c r="O129" s="270"/>
      <c r="P129" s="270"/>
      <c r="Q129" s="270"/>
      <c r="R129" s="270"/>
      <c r="S129" s="270"/>
      <c r="T129" s="270"/>
      <c r="U129" s="270"/>
      <c r="V129" s="270"/>
      <c r="W129" s="270"/>
      <c r="X129" s="270"/>
      <c r="Y129" s="270"/>
      <c r="Z129" s="270"/>
      <c r="AA129" s="270"/>
      <c r="AB129" s="270"/>
      <c r="AC129" s="270"/>
      <c r="AD129" s="270"/>
      <c r="AE129" s="270"/>
      <c r="AF129" s="270"/>
      <c r="AG129" s="270"/>
      <c r="AH129" s="270"/>
      <c r="AI129" s="270"/>
      <c r="AJ129" s="270"/>
      <c r="AK129" s="270"/>
      <c r="AL129" s="270"/>
      <c r="AM129" s="316"/>
      <c r="AN129" s="316"/>
      <c r="AO129" s="316"/>
      <c r="AP129" s="316"/>
      <c r="AQ129" s="270"/>
      <c r="AR129" s="270"/>
      <c r="AS129" s="270"/>
      <c r="AT129" s="270"/>
      <c r="AU129" s="317"/>
      <c r="AV129" s="270"/>
      <c r="AW129" s="270"/>
      <c r="AX129" s="270"/>
      <c r="AY129" s="270"/>
      <c r="AZ129" s="270"/>
      <c r="BB129" s="274"/>
      <c r="BD129" s="274"/>
      <c r="BF129" s="274"/>
      <c r="BH129" s="274"/>
    </row>
    <row r="130" spans="2:60" s="250" customFormat="1" x14ac:dyDescent="0.25">
      <c r="B130" s="270"/>
      <c r="C130" s="270"/>
      <c r="D130" s="271"/>
      <c r="E130" s="270"/>
      <c r="F130" s="270"/>
      <c r="G130" s="270"/>
      <c r="H130" s="270"/>
      <c r="I130" s="270"/>
      <c r="J130" s="270"/>
      <c r="K130" s="270"/>
      <c r="L130" s="315"/>
      <c r="M130" s="270"/>
      <c r="N130" s="270"/>
      <c r="O130" s="270"/>
      <c r="P130" s="270"/>
      <c r="Q130" s="270"/>
      <c r="R130" s="270"/>
      <c r="S130" s="270"/>
      <c r="T130" s="270"/>
      <c r="U130" s="270"/>
      <c r="V130" s="270"/>
      <c r="W130" s="270"/>
      <c r="X130" s="270"/>
      <c r="Y130" s="270"/>
      <c r="Z130" s="270"/>
      <c r="AA130" s="270"/>
      <c r="AB130" s="270"/>
      <c r="AC130" s="270"/>
      <c r="AD130" s="270"/>
      <c r="AE130" s="270"/>
      <c r="AF130" s="270"/>
      <c r="AG130" s="270"/>
      <c r="AH130" s="270"/>
      <c r="AI130" s="270"/>
      <c r="AJ130" s="270"/>
      <c r="AK130" s="270"/>
      <c r="AL130" s="270"/>
      <c r="AM130" s="316"/>
      <c r="AN130" s="316"/>
      <c r="AO130" s="316"/>
      <c r="AP130" s="316"/>
      <c r="AQ130" s="270"/>
      <c r="AR130" s="270"/>
      <c r="AS130" s="270"/>
      <c r="AT130" s="270"/>
      <c r="AU130" s="317"/>
      <c r="AV130" s="270"/>
      <c r="AW130" s="270"/>
      <c r="AX130" s="270"/>
      <c r="AY130" s="270"/>
      <c r="AZ130" s="270"/>
      <c r="BB130" s="274"/>
      <c r="BD130" s="274"/>
      <c r="BF130" s="274"/>
      <c r="BH130" s="274"/>
    </row>
    <row r="131" spans="2:60" s="250" customFormat="1" x14ac:dyDescent="0.25">
      <c r="B131" s="270"/>
      <c r="C131" s="270"/>
      <c r="D131" s="271"/>
      <c r="E131" s="270"/>
      <c r="F131" s="270"/>
      <c r="G131" s="270"/>
      <c r="H131" s="270"/>
      <c r="I131" s="270"/>
      <c r="J131" s="270"/>
      <c r="K131" s="270"/>
      <c r="L131" s="315"/>
      <c r="M131" s="270"/>
      <c r="N131" s="270"/>
      <c r="O131" s="270"/>
      <c r="P131" s="270"/>
      <c r="Q131" s="270"/>
      <c r="R131" s="270"/>
      <c r="S131" s="270"/>
      <c r="T131" s="270"/>
      <c r="U131" s="270"/>
      <c r="V131" s="270"/>
      <c r="W131" s="270"/>
      <c r="X131" s="270"/>
      <c r="Y131" s="270"/>
      <c r="Z131" s="270"/>
      <c r="AA131" s="270"/>
      <c r="AB131" s="270"/>
      <c r="AC131" s="270"/>
      <c r="AD131" s="270"/>
      <c r="AE131" s="270"/>
      <c r="AF131" s="270"/>
      <c r="AG131" s="270"/>
      <c r="AH131" s="270"/>
      <c r="AI131" s="270"/>
      <c r="AJ131" s="270"/>
      <c r="AK131" s="270"/>
      <c r="AL131" s="270"/>
      <c r="AM131" s="316"/>
      <c r="AN131" s="316"/>
      <c r="AO131" s="316"/>
      <c r="AP131" s="316"/>
      <c r="AQ131" s="270"/>
      <c r="AR131" s="270"/>
      <c r="AS131" s="270"/>
      <c r="AT131" s="270"/>
      <c r="AU131" s="317"/>
      <c r="AV131" s="270"/>
      <c r="AW131" s="270"/>
      <c r="AX131" s="270"/>
      <c r="AY131" s="270"/>
      <c r="AZ131" s="270"/>
      <c r="BB131" s="274"/>
      <c r="BD131" s="274"/>
      <c r="BF131" s="274"/>
      <c r="BH131" s="274"/>
    </row>
    <row r="132" spans="2:60" s="250" customFormat="1" x14ac:dyDescent="0.25">
      <c r="B132" s="270"/>
      <c r="C132" s="270"/>
      <c r="D132" s="271"/>
      <c r="E132" s="270"/>
      <c r="F132" s="270"/>
      <c r="G132" s="270"/>
      <c r="H132" s="270"/>
      <c r="I132" s="270"/>
      <c r="J132" s="270"/>
      <c r="K132" s="270"/>
      <c r="L132" s="315"/>
      <c r="M132" s="270"/>
      <c r="N132" s="270"/>
      <c r="O132" s="270"/>
      <c r="P132" s="270"/>
      <c r="Q132" s="270"/>
      <c r="R132" s="270"/>
      <c r="S132" s="270"/>
      <c r="T132" s="270"/>
      <c r="U132" s="270"/>
      <c r="V132" s="270"/>
      <c r="W132" s="270"/>
      <c r="X132" s="270"/>
      <c r="Y132" s="270"/>
      <c r="Z132" s="270"/>
      <c r="AA132" s="270"/>
      <c r="AB132" s="270"/>
      <c r="AC132" s="270"/>
      <c r="AD132" s="270"/>
      <c r="AE132" s="270"/>
      <c r="AF132" s="270"/>
      <c r="AG132" s="270"/>
      <c r="AH132" s="270"/>
      <c r="AI132" s="270"/>
      <c r="AJ132" s="270"/>
      <c r="AK132" s="270"/>
      <c r="AL132" s="270"/>
      <c r="AM132" s="316"/>
      <c r="AN132" s="316"/>
      <c r="AO132" s="316"/>
      <c r="AP132" s="316"/>
      <c r="AQ132" s="270"/>
      <c r="AR132" s="270"/>
      <c r="AS132" s="270"/>
      <c r="AT132" s="270"/>
      <c r="AU132" s="317"/>
      <c r="AV132" s="270"/>
      <c r="AW132" s="270"/>
      <c r="AX132" s="270"/>
      <c r="AY132" s="270"/>
      <c r="AZ132" s="270"/>
      <c r="BB132" s="274"/>
      <c r="BD132" s="274"/>
      <c r="BF132" s="274"/>
      <c r="BH132" s="274"/>
    </row>
    <row r="133" spans="2:60" s="250" customFormat="1" x14ac:dyDescent="0.25">
      <c r="B133" s="270"/>
      <c r="C133" s="270"/>
      <c r="D133" s="271"/>
      <c r="E133" s="270"/>
      <c r="F133" s="270"/>
      <c r="G133" s="270"/>
      <c r="H133" s="270"/>
      <c r="I133" s="270"/>
      <c r="J133" s="270"/>
      <c r="K133" s="270"/>
      <c r="L133" s="315"/>
      <c r="M133" s="270"/>
      <c r="N133" s="270"/>
      <c r="O133" s="270"/>
      <c r="P133" s="270"/>
      <c r="Q133" s="270"/>
      <c r="R133" s="270"/>
      <c r="S133" s="270"/>
      <c r="T133" s="270"/>
      <c r="U133" s="270"/>
      <c r="V133" s="270"/>
      <c r="W133" s="270"/>
      <c r="X133" s="270"/>
      <c r="Y133" s="270"/>
      <c r="Z133" s="270"/>
      <c r="AA133" s="270"/>
      <c r="AB133" s="270"/>
      <c r="AC133" s="270"/>
      <c r="AD133" s="270"/>
      <c r="AE133" s="270"/>
      <c r="AF133" s="270"/>
      <c r="AG133" s="270"/>
      <c r="AH133" s="270"/>
      <c r="AI133" s="270"/>
      <c r="AJ133" s="270"/>
      <c r="AK133" s="270"/>
      <c r="AL133" s="270"/>
      <c r="AM133" s="316"/>
      <c r="AN133" s="316"/>
      <c r="AO133" s="316"/>
      <c r="AP133" s="316"/>
      <c r="AQ133" s="270"/>
      <c r="AR133" s="270"/>
      <c r="AS133" s="270"/>
      <c r="AT133" s="270"/>
      <c r="AU133" s="317"/>
      <c r="AV133" s="270"/>
      <c r="AW133" s="270"/>
      <c r="AX133" s="270"/>
      <c r="AY133" s="270"/>
      <c r="AZ133" s="270"/>
      <c r="BB133" s="274"/>
      <c r="BD133" s="274"/>
      <c r="BF133" s="274"/>
      <c r="BH133" s="274"/>
    </row>
    <row r="134" spans="2:60" s="250" customFormat="1" x14ac:dyDescent="0.25">
      <c r="B134" s="270"/>
      <c r="C134" s="270"/>
      <c r="D134" s="271"/>
      <c r="E134" s="270"/>
      <c r="F134" s="270"/>
      <c r="G134" s="270"/>
      <c r="H134" s="270"/>
      <c r="I134" s="270"/>
      <c r="J134" s="270"/>
      <c r="K134" s="270"/>
      <c r="L134" s="315"/>
      <c r="M134" s="270"/>
      <c r="N134" s="270"/>
      <c r="O134" s="270"/>
      <c r="P134" s="270"/>
      <c r="Q134" s="270"/>
      <c r="R134" s="270"/>
      <c r="S134" s="270"/>
      <c r="T134" s="270"/>
      <c r="U134" s="270"/>
      <c r="V134" s="270"/>
      <c r="W134" s="270"/>
      <c r="X134" s="270"/>
      <c r="Y134" s="270"/>
      <c r="Z134" s="270"/>
      <c r="AA134" s="270"/>
      <c r="AB134" s="270"/>
      <c r="AC134" s="270"/>
      <c r="AD134" s="270"/>
      <c r="AE134" s="270"/>
      <c r="AF134" s="270"/>
      <c r="AG134" s="270"/>
      <c r="AH134" s="270"/>
      <c r="AI134" s="270"/>
      <c r="AJ134" s="270"/>
      <c r="AK134" s="270"/>
      <c r="AL134" s="270"/>
      <c r="AM134" s="316"/>
      <c r="AN134" s="316"/>
      <c r="AO134" s="316"/>
      <c r="AP134" s="316"/>
      <c r="AQ134" s="270"/>
      <c r="AR134" s="270"/>
      <c r="AS134" s="270"/>
      <c r="AT134" s="270"/>
      <c r="AU134" s="317"/>
      <c r="AV134" s="270"/>
      <c r="AW134" s="270"/>
      <c r="AX134" s="270"/>
      <c r="AY134" s="270"/>
      <c r="AZ134" s="270"/>
      <c r="BB134" s="274"/>
      <c r="BD134" s="274"/>
      <c r="BF134" s="274"/>
      <c r="BH134" s="274"/>
    </row>
    <row r="135" spans="2:60" s="250" customFormat="1" x14ac:dyDescent="0.25">
      <c r="B135" s="270"/>
      <c r="C135" s="270"/>
      <c r="D135" s="271"/>
      <c r="E135" s="270"/>
      <c r="F135" s="270"/>
      <c r="G135" s="270"/>
      <c r="H135" s="270"/>
      <c r="I135" s="270"/>
      <c r="J135" s="270"/>
      <c r="K135" s="270"/>
      <c r="L135" s="315"/>
      <c r="M135" s="270"/>
      <c r="N135" s="270"/>
      <c r="O135" s="270"/>
      <c r="P135" s="270"/>
      <c r="Q135" s="270"/>
      <c r="R135" s="270"/>
      <c r="S135" s="270"/>
      <c r="T135" s="270"/>
      <c r="U135" s="270"/>
      <c r="V135" s="270"/>
      <c r="W135" s="270"/>
      <c r="X135" s="270"/>
      <c r="Y135" s="270"/>
      <c r="Z135" s="270"/>
      <c r="AA135" s="270"/>
      <c r="AB135" s="270"/>
      <c r="AC135" s="270"/>
      <c r="AD135" s="270"/>
      <c r="AE135" s="270"/>
      <c r="AF135" s="270"/>
      <c r="AG135" s="270"/>
      <c r="AH135" s="270"/>
      <c r="AI135" s="270"/>
      <c r="AJ135" s="270"/>
      <c r="AK135" s="270"/>
      <c r="AL135" s="270"/>
      <c r="AM135" s="316"/>
      <c r="AN135" s="316"/>
      <c r="AO135" s="316"/>
      <c r="AP135" s="316"/>
      <c r="AQ135" s="270"/>
      <c r="AR135" s="270"/>
      <c r="AS135" s="270"/>
      <c r="AT135" s="270"/>
      <c r="AU135" s="317"/>
      <c r="AV135" s="270"/>
      <c r="AW135" s="270"/>
      <c r="AX135" s="270"/>
      <c r="AY135" s="270"/>
      <c r="AZ135" s="270"/>
      <c r="BB135" s="274"/>
      <c r="BD135" s="274"/>
      <c r="BF135" s="274"/>
      <c r="BH135" s="274"/>
    </row>
    <row r="136" spans="2:60" s="250" customFormat="1" x14ac:dyDescent="0.25">
      <c r="B136" s="270"/>
      <c r="C136" s="270"/>
      <c r="D136" s="271"/>
      <c r="E136" s="270"/>
      <c r="F136" s="270"/>
      <c r="G136" s="270"/>
      <c r="H136" s="270"/>
      <c r="I136" s="270"/>
      <c r="J136" s="270"/>
      <c r="K136" s="270"/>
      <c r="L136" s="315"/>
      <c r="M136" s="270"/>
      <c r="N136" s="270"/>
      <c r="O136" s="270"/>
      <c r="P136" s="270"/>
      <c r="Q136" s="270"/>
      <c r="R136" s="270"/>
      <c r="S136" s="270"/>
      <c r="T136" s="270"/>
      <c r="U136" s="270"/>
      <c r="V136" s="270"/>
      <c r="W136" s="270"/>
      <c r="X136" s="270"/>
      <c r="Y136" s="270"/>
      <c r="Z136" s="270"/>
      <c r="AA136" s="270"/>
      <c r="AB136" s="270"/>
      <c r="AC136" s="270"/>
      <c r="AD136" s="270"/>
      <c r="AE136" s="270"/>
      <c r="AF136" s="270"/>
      <c r="AG136" s="270"/>
      <c r="AH136" s="270"/>
      <c r="AI136" s="270"/>
      <c r="AJ136" s="270"/>
      <c r="AK136" s="270"/>
      <c r="AL136" s="270"/>
      <c r="AM136" s="316"/>
      <c r="AN136" s="316"/>
      <c r="AO136" s="316"/>
      <c r="AP136" s="316"/>
      <c r="AQ136" s="270"/>
      <c r="AR136" s="270"/>
      <c r="AS136" s="270"/>
      <c r="AT136" s="270"/>
      <c r="AU136" s="317"/>
      <c r="AV136" s="270"/>
      <c r="AW136" s="270"/>
      <c r="AX136" s="270"/>
      <c r="AY136" s="270"/>
      <c r="AZ136" s="270"/>
      <c r="BB136" s="274"/>
      <c r="BD136" s="274"/>
      <c r="BF136" s="274"/>
      <c r="BH136" s="274"/>
    </row>
    <row r="137" spans="2:60" s="250" customFormat="1" x14ac:dyDescent="0.25">
      <c r="B137" s="270"/>
      <c r="C137" s="270"/>
      <c r="D137" s="271"/>
      <c r="E137" s="270"/>
      <c r="F137" s="270"/>
      <c r="G137" s="270"/>
      <c r="H137" s="270"/>
      <c r="I137" s="270"/>
      <c r="J137" s="270"/>
      <c r="K137" s="270"/>
      <c r="L137" s="315"/>
      <c r="M137" s="270"/>
      <c r="N137" s="270"/>
      <c r="O137" s="270"/>
      <c r="P137" s="270"/>
      <c r="Q137" s="270"/>
      <c r="R137" s="270"/>
      <c r="S137" s="270"/>
      <c r="T137" s="270"/>
      <c r="U137" s="270"/>
      <c r="V137" s="270"/>
      <c r="W137" s="270"/>
      <c r="X137" s="270"/>
      <c r="Y137" s="270"/>
      <c r="Z137" s="270"/>
      <c r="AA137" s="270"/>
      <c r="AB137" s="270"/>
      <c r="AC137" s="270"/>
      <c r="AD137" s="270"/>
      <c r="AE137" s="270"/>
      <c r="AF137" s="270"/>
      <c r="AG137" s="270"/>
      <c r="AH137" s="270"/>
      <c r="AI137" s="270"/>
      <c r="AJ137" s="270"/>
      <c r="AK137" s="270"/>
      <c r="AL137" s="270"/>
      <c r="AM137" s="316"/>
      <c r="AN137" s="316"/>
      <c r="AO137" s="316"/>
      <c r="AP137" s="316"/>
      <c r="AQ137" s="270"/>
      <c r="AR137" s="270"/>
      <c r="AS137" s="270"/>
      <c r="AT137" s="270"/>
      <c r="AU137" s="317"/>
      <c r="AV137" s="270"/>
      <c r="AW137" s="270"/>
      <c r="AX137" s="270"/>
      <c r="AY137" s="270"/>
      <c r="AZ137" s="270"/>
      <c r="BB137" s="274"/>
      <c r="BD137" s="274"/>
      <c r="BF137" s="274"/>
      <c r="BH137" s="274"/>
    </row>
    <row r="138" spans="2:60" s="250" customFormat="1" x14ac:dyDescent="0.25">
      <c r="B138" s="270"/>
      <c r="C138" s="270"/>
      <c r="D138" s="271"/>
      <c r="E138" s="270"/>
      <c r="F138" s="270"/>
      <c r="G138" s="270"/>
      <c r="H138" s="270"/>
      <c r="I138" s="270"/>
      <c r="J138" s="270"/>
      <c r="K138" s="270"/>
      <c r="L138" s="315"/>
      <c r="M138" s="270"/>
      <c r="N138" s="270"/>
      <c r="O138" s="270"/>
      <c r="P138" s="270"/>
      <c r="Q138" s="270"/>
      <c r="R138" s="270"/>
      <c r="S138" s="270"/>
      <c r="T138" s="270"/>
      <c r="U138" s="270"/>
      <c r="V138" s="270"/>
      <c r="W138" s="270"/>
      <c r="X138" s="270"/>
      <c r="Y138" s="270"/>
      <c r="Z138" s="270"/>
      <c r="AA138" s="270"/>
      <c r="AB138" s="270"/>
      <c r="AC138" s="270"/>
      <c r="AD138" s="270"/>
      <c r="AE138" s="270"/>
      <c r="AF138" s="270"/>
      <c r="AG138" s="270"/>
      <c r="AH138" s="270"/>
      <c r="AI138" s="270"/>
      <c r="AJ138" s="270"/>
      <c r="AK138" s="270"/>
      <c r="AL138" s="270"/>
      <c r="AM138" s="316"/>
      <c r="AN138" s="316"/>
      <c r="AO138" s="316"/>
      <c r="AP138" s="316"/>
      <c r="AQ138" s="270"/>
      <c r="AR138" s="270"/>
      <c r="AS138" s="270"/>
      <c r="AT138" s="270"/>
      <c r="AU138" s="317"/>
      <c r="AV138" s="270"/>
      <c r="AW138" s="270"/>
      <c r="AX138" s="270"/>
      <c r="AY138" s="270"/>
      <c r="AZ138" s="270"/>
      <c r="BB138" s="274"/>
      <c r="BD138" s="274"/>
      <c r="BF138" s="274"/>
      <c r="BH138" s="274"/>
    </row>
    <row r="139" spans="2:60" s="250" customFormat="1" x14ac:dyDescent="0.25">
      <c r="B139" s="270"/>
      <c r="C139" s="270"/>
      <c r="D139" s="271"/>
      <c r="E139" s="270"/>
      <c r="F139" s="270"/>
      <c r="G139" s="270"/>
      <c r="H139" s="270"/>
      <c r="I139" s="270"/>
      <c r="J139" s="270"/>
      <c r="K139" s="270"/>
      <c r="L139" s="315"/>
      <c r="M139" s="270"/>
      <c r="N139" s="270"/>
      <c r="O139" s="270"/>
      <c r="P139" s="270"/>
      <c r="Q139" s="270"/>
      <c r="R139" s="270"/>
      <c r="S139" s="270"/>
      <c r="T139" s="270"/>
      <c r="U139" s="270"/>
      <c r="V139" s="270"/>
      <c r="W139" s="270"/>
      <c r="X139" s="270"/>
      <c r="Y139" s="270"/>
      <c r="Z139" s="270"/>
      <c r="AA139" s="270"/>
      <c r="AB139" s="270"/>
      <c r="AC139" s="270"/>
      <c r="AD139" s="270"/>
      <c r="AE139" s="270"/>
      <c r="AF139" s="270"/>
      <c r="AG139" s="270"/>
      <c r="AH139" s="270"/>
      <c r="AI139" s="270"/>
      <c r="AJ139" s="270"/>
      <c r="AK139" s="270"/>
      <c r="AL139" s="270"/>
      <c r="AM139" s="316"/>
      <c r="AN139" s="316"/>
      <c r="AO139" s="316"/>
      <c r="AP139" s="316"/>
      <c r="AQ139" s="270"/>
      <c r="AR139" s="270"/>
      <c r="AS139" s="270"/>
      <c r="AT139" s="270"/>
      <c r="AU139" s="317"/>
      <c r="AV139" s="270"/>
      <c r="AW139" s="270"/>
      <c r="AX139" s="270"/>
      <c r="AY139" s="270"/>
      <c r="AZ139" s="270"/>
      <c r="BB139" s="274"/>
      <c r="BD139" s="274"/>
      <c r="BF139" s="274"/>
      <c r="BH139" s="274"/>
    </row>
    <row r="140" spans="2:60" s="250" customFormat="1" x14ac:dyDescent="0.25">
      <c r="B140" s="270"/>
      <c r="C140" s="270"/>
      <c r="D140" s="271"/>
      <c r="E140" s="270"/>
      <c r="F140" s="270"/>
      <c r="G140" s="270"/>
      <c r="H140" s="270"/>
      <c r="I140" s="270"/>
      <c r="J140" s="270"/>
      <c r="K140" s="270"/>
      <c r="L140" s="315"/>
      <c r="M140" s="270"/>
      <c r="N140" s="270"/>
      <c r="O140" s="270"/>
      <c r="P140" s="270"/>
      <c r="Q140" s="270"/>
      <c r="R140" s="270"/>
      <c r="S140" s="270"/>
      <c r="T140" s="270"/>
      <c r="U140" s="270"/>
      <c r="V140" s="270"/>
      <c r="W140" s="270"/>
      <c r="X140" s="270"/>
      <c r="Y140" s="270"/>
      <c r="Z140" s="270"/>
      <c r="AA140" s="270"/>
      <c r="AB140" s="270"/>
      <c r="AC140" s="270"/>
      <c r="AD140" s="270"/>
      <c r="AE140" s="270"/>
      <c r="AF140" s="270"/>
      <c r="AG140" s="270"/>
      <c r="AH140" s="270"/>
      <c r="AI140" s="270"/>
      <c r="AJ140" s="270"/>
      <c r="AK140" s="270"/>
      <c r="AL140" s="270"/>
      <c r="AM140" s="316"/>
      <c r="AN140" s="316"/>
      <c r="AO140" s="316"/>
      <c r="AP140" s="316"/>
      <c r="AQ140" s="270"/>
      <c r="AR140" s="270"/>
      <c r="AS140" s="270"/>
      <c r="AT140" s="270"/>
      <c r="AU140" s="317"/>
      <c r="AV140" s="270"/>
      <c r="AW140" s="270"/>
      <c r="AX140" s="270"/>
      <c r="AY140" s="270"/>
      <c r="AZ140" s="270"/>
      <c r="BB140" s="274"/>
      <c r="BD140" s="274"/>
      <c r="BF140" s="274"/>
      <c r="BH140" s="274"/>
    </row>
    <row r="141" spans="2:60" s="250" customFormat="1" x14ac:dyDescent="0.25">
      <c r="B141" s="270"/>
      <c r="C141" s="270"/>
      <c r="D141" s="271"/>
      <c r="E141" s="270"/>
      <c r="F141" s="270"/>
      <c r="G141" s="270"/>
      <c r="H141" s="270"/>
      <c r="I141" s="270"/>
      <c r="J141" s="270"/>
      <c r="K141" s="270"/>
      <c r="L141" s="315"/>
      <c r="M141" s="270"/>
      <c r="N141" s="270"/>
      <c r="O141" s="270"/>
      <c r="P141" s="270"/>
      <c r="Q141" s="270"/>
      <c r="R141" s="270"/>
      <c r="S141" s="270"/>
      <c r="T141" s="270"/>
      <c r="U141" s="270"/>
      <c r="V141" s="270"/>
      <c r="W141" s="270"/>
      <c r="X141" s="270"/>
      <c r="Y141" s="270"/>
      <c r="Z141" s="270"/>
      <c r="AA141" s="270"/>
      <c r="AB141" s="270"/>
      <c r="AC141" s="270"/>
      <c r="AD141" s="270"/>
      <c r="AE141" s="270"/>
      <c r="AF141" s="270"/>
      <c r="AG141" s="270"/>
      <c r="AH141" s="270"/>
      <c r="AI141" s="270"/>
      <c r="AJ141" s="270"/>
      <c r="AK141" s="270"/>
      <c r="AL141" s="270"/>
      <c r="AM141" s="316"/>
      <c r="AN141" s="316"/>
      <c r="AO141" s="316"/>
      <c r="AP141" s="316"/>
      <c r="AQ141" s="270"/>
      <c r="AR141" s="270"/>
      <c r="AS141" s="270"/>
      <c r="AT141" s="270"/>
      <c r="AU141" s="317"/>
      <c r="AV141" s="270"/>
      <c r="AW141" s="270"/>
      <c r="AX141" s="270"/>
      <c r="AY141" s="270"/>
      <c r="AZ141" s="270"/>
      <c r="BB141" s="274"/>
      <c r="BD141" s="274"/>
      <c r="BF141" s="274"/>
      <c r="BH141" s="274"/>
    </row>
    <row r="142" spans="2:60" s="250" customFormat="1" x14ac:dyDescent="0.25">
      <c r="B142" s="270"/>
      <c r="C142" s="270"/>
      <c r="D142" s="271"/>
      <c r="E142" s="270"/>
      <c r="F142" s="270"/>
      <c r="G142" s="270"/>
      <c r="H142" s="270"/>
      <c r="I142" s="270"/>
      <c r="J142" s="270"/>
      <c r="K142" s="270"/>
      <c r="L142" s="315"/>
      <c r="M142" s="270"/>
      <c r="N142" s="270"/>
      <c r="O142" s="270"/>
      <c r="P142" s="270"/>
      <c r="Q142" s="270"/>
      <c r="R142" s="270"/>
      <c r="S142" s="270"/>
      <c r="T142" s="270"/>
      <c r="U142" s="270"/>
      <c r="V142" s="270"/>
      <c r="W142" s="270"/>
      <c r="X142" s="270"/>
      <c r="Y142" s="270"/>
      <c r="Z142" s="270"/>
      <c r="AA142" s="270"/>
      <c r="AB142" s="270"/>
      <c r="AC142" s="270"/>
      <c r="AD142" s="270"/>
      <c r="AE142" s="270"/>
      <c r="AF142" s="270"/>
      <c r="AG142" s="270"/>
      <c r="AH142" s="270"/>
      <c r="AI142" s="270"/>
      <c r="AJ142" s="270"/>
      <c r="AK142" s="270"/>
      <c r="AL142" s="270"/>
      <c r="AM142" s="316"/>
      <c r="AN142" s="316"/>
      <c r="AO142" s="316"/>
      <c r="AP142" s="316"/>
      <c r="AQ142" s="270"/>
      <c r="AR142" s="270"/>
      <c r="AS142" s="270"/>
      <c r="AT142" s="270"/>
      <c r="AU142" s="317"/>
      <c r="AV142" s="270"/>
      <c r="AW142" s="270"/>
      <c r="AX142" s="270"/>
      <c r="AY142" s="270"/>
      <c r="AZ142" s="270"/>
      <c r="BB142" s="274"/>
      <c r="BD142" s="274"/>
      <c r="BF142" s="274"/>
      <c r="BH142" s="274"/>
    </row>
    <row r="143" spans="2:60" s="250" customFormat="1" x14ac:dyDescent="0.25">
      <c r="B143" s="270"/>
      <c r="C143" s="270"/>
      <c r="D143" s="271"/>
      <c r="E143" s="270"/>
      <c r="F143" s="270"/>
      <c r="G143" s="270"/>
      <c r="H143" s="270"/>
      <c r="I143" s="270"/>
      <c r="J143" s="270"/>
      <c r="K143" s="270"/>
      <c r="L143" s="315"/>
      <c r="M143" s="270"/>
      <c r="N143" s="270"/>
      <c r="O143" s="270"/>
      <c r="P143" s="270"/>
      <c r="Q143" s="270"/>
      <c r="R143" s="270"/>
      <c r="S143" s="270"/>
      <c r="T143" s="270"/>
      <c r="U143" s="270"/>
      <c r="V143" s="270"/>
      <c r="W143" s="270"/>
      <c r="X143" s="270"/>
      <c r="Y143" s="270"/>
      <c r="Z143" s="270"/>
      <c r="AA143" s="270"/>
      <c r="AB143" s="270"/>
      <c r="AC143" s="270"/>
      <c r="AD143" s="270"/>
      <c r="AE143" s="270"/>
      <c r="AF143" s="270"/>
      <c r="AG143" s="270"/>
      <c r="AH143" s="270"/>
      <c r="AI143" s="270"/>
      <c r="AJ143" s="270"/>
      <c r="AK143" s="270"/>
      <c r="AL143" s="270"/>
      <c r="AM143" s="316"/>
      <c r="AN143" s="316"/>
      <c r="AO143" s="316"/>
      <c r="AP143" s="316"/>
      <c r="AQ143" s="270"/>
      <c r="AR143" s="270"/>
      <c r="AS143" s="270"/>
      <c r="AT143" s="270"/>
      <c r="AU143" s="317"/>
      <c r="AV143" s="270"/>
      <c r="AW143" s="270"/>
      <c r="AX143" s="270"/>
      <c r="AY143" s="270"/>
      <c r="AZ143" s="270"/>
      <c r="BB143" s="274"/>
      <c r="BD143" s="274"/>
      <c r="BF143" s="274"/>
      <c r="BH143" s="274"/>
    </row>
    <row r="144" spans="2:60" s="250" customFormat="1" x14ac:dyDescent="0.25">
      <c r="B144" s="270"/>
      <c r="C144" s="270"/>
      <c r="D144" s="271"/>
      <c r="E144" s="270"/>
      <c r="F144" s="270"/>
      <c r="G144" s="270"/>
      <c r="H144" s="270"/>
      <c r="I144" s="270"/>
      <c r="J144" s="270"/>
      <c r="K144" s="270"/>
      <c r="L144" s="315"/>
      <c r="M144" s="270"/>
      <c r="N144" s="270"/>
      <c r="O144" s="270"/>
      <c r="P144" s="270"/>
      <c r="Q144" s="270"/>
      <c r="R144" s="270"/>
      <c r="S144" s="270"/>
      <c r="T144" s="270"/>
      <c r="U144" s="270"/>
      <c r="V144" s="270"/>
      <c r="W144" s="270"/>
      <c r="X144" s="270"/>
      <c r="Y144" s="270"/>
      <c r="Z144" s="270"/>
      <c r="AA144" s="270"/>
      <c r="AB144" s="270"/>
      <c r="AC144" s="270"/>
      <c r="AD144" s="270"/>
      <c r="AE144" s="270"/>
      <c r="AF144" s="270"/>
      <c r="AG144" s="270"/>
      <c r="AH144" s="270"/>
      <c r="AI144" s="270"/>
      <c r="AJ144" s="270"/>
      <c r="AK144" s="270"/>
      <c r="AL144" s="270"/>
      <c r="AM144" s="316"/>
      <c r="AN144" s="316"/>
      <c r="AO144" s="316"/>
      <c r="AP144" s="316"/>
      <c r="AQ144" s="270"/>
      <c r="AR144" s="270"/>
      <c r="AS144" s="270"/>
      <c r="AT144" s="270"/>
      <c r="AU144" s="317"/>
      <c r="AV144" s="270"/>
      <c r="AW144" s="270"/>
      <c r="AX144" s="270"/>
      <c r="AY144" s="270"/>
      <c r="AZ144" s="270"/>
      <c r="BB144" s="274"/>
      <c r="BD144" s="274"/>
      <c r="BF144" s="274"/>
      <c r="BH144" s="274"/>
    </row>
    <row r="145" spans="2:60" s="250" customFormat="1" x14ac:dyDescent="0.25">
      <c r="B145" s="270"/>
      <c r="C145" s="270"/>
      <c r="D145" s="271"/>
      <c r="E145" s="270"/>
      <c r="F145" s="270"/>
      <c r="G145" s="270"/>
      <c r="H145" s="270"/>
      <c r="I145" s="270"/>
      <c r="J145" s="270"/>
      <c r="K145" s="270"/>
      <c r="L145" s="315"/>
      <c r="M145" s="270"/>
      <c r="N145" s="270"/>
      <c r="O145" s="270"/>
      <c r="P145" s="270"/>
      <c r="Q145" s="270"/>
      <c r="R145" s="270"/>
      <c r="S145" s="270"/>
      <c r="T145" s="270"/>
      <c r="U145" s="270"/>
      <c r="V145" s="270"/>
      <c r="W145" s="270"/>
      <c r="X145" s="270"/>
      <c r="Y145" s="270"/>
      <c r="Z145" s="270"/>
      <c r="AA145" s="270"/>
      <c r="AB145" s="270"/>
      <c r="AC145" s="270"/>
      <c r="AD145" s="270"/>
      <c r="AE145" s="270"/>
      <c r="AF145" s="270"/>
      <c r="AG145" s="270"/>
      <c r="AH145" s="270"/>
      <c r="AI145" s="270"/>
      <c r="AJ145" s="270"/>
      <c r="AK145" s="270"/>
      <c r="AL145" s="270"/>
      <c r="AM145" s="316"/>
      <c r="AN145" s="316"/>
      <c r="AO145" s="316"/>
      <c r="AP145" s="316"/>
      <c r="AQ145" s="270"/>
      <c r="AR145" s="270"/>
      <c r="AS145" s="270"/>
      <c r="AT145" s="270"/>
      <c r="AU145" s="317"/>
      <c r="AV145" s="270"/>
      <c r="AW145" s="270"/>
      <c r="AX145" s="270"/>
      <c r="AY145" s="270"/>
      <c r="AZ145" s="270"/>
      <c r="BB145" s="274"/>
      <c r="BD145" s="274"/>
      <c r="BF145" s="274"/>
      <c r="BH145" s="274"/>
    </row>
    <row r="146" spans="2:60" s="250" customFormat="1" x14ac:dyDescent="0.25">
      <c r="B146" s="270"/>
      <c r="C146" s="270"/>
      <c r="D146" s="271"/>
      <c r="E146" s="270"/>
      <c r="F146" s="270"/>
      <c r="G146" s="270"/>
      <c r="H146" s="270"/>
      <c r="I146" s="270"/>
      <c r="J146" s="270"/>
      <c r="K146" s="270"/>
      <c r="L146" s="315"/>
      <c r="M146" s="270"/>
      <c r="N146" s="270"/>
      <c r="O146" s="270"/>
      <c r="P146" s="270"/>
      <c r="Q146" s="270"/>
      <c r="R146" s="270"/>
      <c r="S146" s="270"/>
      <c r="T146" s="270"/>
      <c r="U146" s="270"/>
      <c r="V146" s="270"/>
      <c r="W146" s="270"/>
      <c r="X146" s="270"/>
      <c r="Y146" s="270"/>
      <c r="Z146" s="270"/>
      <c r="AA146" s="270"/>
      <c r="AB146" s="270"/>
      <c r="AC146" s="270"/>
      <c r="AD146" s="270"/>
      <c r="AE146" s="270"/>
      <c r="AF146" s="270"/>
      <c r="AG146" s="270"/>
      <c r="AH146" s="270"/>
      <c r="AI146" s="270"/>
      <c r="AJ146" s="270"/>
      <c r="AK146" s="270"/>
      <c r="AL146" s="270"/>
      <c r="AM146" s="316"/>
      <c r="AN146" s="316"/>
      <c r="AO146" s="316"/>
      <c r="AP146" s="316"/>
      <c r="AQ146" s="270"/>
      <c r="AR146" s="270"/>
      <c r="AS146" s="270"/>
      <c r="AT146" s="270"/>
      <c r="AU146" s="317"/>
      <c r="AV146" s="270"/>
      <c r="AW146" s="270"/>
      <c r="AX146" s="270"/>
      <c r="AY146" s="270"/>
      <c r="AZ146" s="270"/>
      <c r="BB146" s="274"/>
      <c r="BD146" s="274"/>
      <c r="BF146" s="274"/>
      <c r="BH146" s="274"/>
    </row>
    <row r="147" spans="2:60" s="250" customFormat="1" x14ac:dyDescent="0.25">
      <c r="B147" s="270"/>
      <c r="C147" s="270"/>
      <c r="D147" s="271"/>
      <c r="E147" s="270"/>
      <c r="F147" s="270"/>
      <c r="G147" s="270"/>
      <c r="H147" s="270"/>
      <c r="I147" s="270"/>
      <c r="J147" s="270"/>
      <c r="K147" s="270"/>
      <c r="L147" s="315"/>
      <c r="M147" s="270"/>
      <c r="N147" s="270"/>
      <c r="O147" s="270"/>
      <c r="P147" s="270"/>
      <c r="Q147" s="270"/>
      <c r="R147" s="270"/>
      <c r="S147" s="270"/>
      <c r="T147" s="270"/>
      <c r="U147" s="270"/>
      <c r="V147" s="270"/>
      <c r="W147" s="270"/>
      <c r="X147" s="270"/>
      <c r="Y147" s="270"/>
      <c r="Z147" s="270"/>
      <c r="AA147" s="270"/>
      <c r="AB147" s="270"/>
      <c r="AC147" s="270"/>
      <c r="AD147" s="270"/>
      <c r="AE147" s="270"/>
      <c r="AF147" s="270"/>
      <c r="AG147" s="270"/>
      <c r="AH147" s="270"/>
      <c r="AI147" s="270"/>
      <c r="AJ147" s="270"/>
      <c r="AK147" s="270"/>
      <c r="AL147" s="270"/>
      <c r="AM147" s="316"/>
      <c r="AN147" s="316"/>
      <c r="AO147" s="316"/>
      <c r="AP147" s="316"/>
      <c r="AQ147" s="270"/>
      <c r="AR147" s="270"/>
      <c r="AS147" s="270"/>
      <c r="AT147" s="270"/>
      <c r="AU147" s="317"/>
      <c r="AV147" s="270"/>
      <c r="AW147" s="270"/>
      <c r="AX147" s="270"/>
      <c r="AY147" s="270"/>
      <c r="AZ147" s="270"/>
      <c r="BB147" s="274"/>
      <c r="BD147" s="274"/>
      <c r="BF147" s="274"/>
      <c r="BH147" s="274"/>
    </row>
    <row r="148" spans="2:60" s="250" customFormat="1" x14ac:dyDescent="0.25">
      <c r="B148" s="270"/>
      <c r="C148" s="270"/>
      <c r="D148" s="271"/>
      <c r="E148" s="270"/>
      <c r="F148" s="270"/>
      <c r="G148" s="270"/>
      <c r="H148" s="270"/>
      <c r="I148" s="270"/>
      <c r="J148" s="270"/>
      <c r="K148" s="270"/>
      <c r="L148" s="315"/>
      <c r="M148" s="270"/>
      <c r="N148" s="270"/>
      <c r="O148" s="270"/>
      <c r="P148" s="270"/>
      <c r="Q148" s="270"/>
      <c r="R148" s="270"/>
      <c r="S148" s="270"/>
      <c r="T148" s="270"/>
      <c r="U148" s="270"/>
      <c r="V148" s="270"/>
      <c r="W148" s="270"/>
      <c r="X148" s="270"/>
      <c r="Y148" s="270"/>
      <c r="Z148" s="270"/>
      <c r="AA148" s="270"/>
      <c r="AB148" s="270"/>
      <c r="AC148" s="270"/>
      <c r="AD148" s="270"/>
      <c r="AE148" s="270"/>
      <c r="AF148" s="270"/>
      <c r="AG148" s="270"/>
      <c r="AH148" s="270"/>
      <c r="AI148" s="270"/>
      <c r="AJ148" s="270"/>
      <c r="AK148" s="270"/>
      <c r="AL148" s="270"/>
      <c r="AM148" s="316"/>
      <c r="AN148" s="316"/>
      <c r="AO148" s="316"/>
      <c r="AP148" s="316"/>
      <c r="AQ148" s="270"/>
      <c r="AR148" s="270"/>
      <c r="AS148" s="270"/>
      <c r="AT148" s="270"/>
      <c r="AU148" s="317"/>
      <c r="AV148" s="270"/>
      <c r="AW148" s="270"/>
      <c r="AX148" s="270"/>
      <c r="AY148" s="270"/>
      <c r="AZ148" s="270"/>
      <c r="BB148" s="274"/>
      <c r="BD148" s="274"/>
      <c r="BF148" s="274"/>
      <c r="BH148" s="274"/>
    </row>
    <row r="149" spans="2:60" s="250" customFormat="1" x14ac:dyDescent="0.25">
      <c r="B149" s="270"/>
      <c r="C149" s="270"/>
      <c r="D149" s="271"/>
      <c r="E149" s="270"/>
      <c r="F149" s="270"/>
      <c r="G149" s="270"/>
      <c r="H149" s="270"/>
      <c r="I149" s="270"/>
      <c r="J149" s="270"/>
      <c r="K149" s="270"/>
      <c r="L149" s="315"/>
      <c r="M149" s="270"/>
      <c r="N149" s="270"/>
      <c r="O149" s="270"/>
      <c r="P149" s="270"/>
      <c r="Q149" s="270"/>
      <c r="R149" s="270"/>
      <c r="S149" s="270"/>
      <c r="T149" s="270"/>
      <c r="U149" s="270"/>
      <c r="V149" s="270"/>
      <c r="W149" s="270"/>
      <c r="X149" s="270"/>
      <c r="Y149" s="270"/>
      <c r="Z149" s="270"/>
      <c r="AA149" s="270"/>
      <c r="AB149" s="270"/>
      <c r="AC149" s="270"/>
      <c r="AD149" s="270"/>
      <c r="AE149" s="270"/>
      <c r="AF149" s="270"/>
      <c r="AG149" s="270"/>
      <c r="AH149" s="270"/>
      <c r="AI149" s="270"/>
      <c r="AJ149" s="270"/>
      <c r="AK149" s="270"/>
      <c r="AL149" s="270"/>
      <c r="AM149" s="316"/>
      <c r="AN149" s="316"/>
      <c r="AO149" s="316"/>
      <c r="AP149" s="316"/>
      <c r="AQ149" s="270"/>
      <c r="AR149" s="270"/>
      <c r="AS149" s="270"/>
      <c r="AT149" s="270"/>
      <c r="AU149" s="317"/>
      <c r="AV149" s="270"/>
      <c r="AW149" s="270"/>
      <c r="AX149" s="270"/>
      <c r="AY149" s="270"/>
      <c r="AZ149" s="270"/>
      <c r="BB149" s="274"/>
      <c r="BD149" s="274"/>
      <c r="BF149" s="274"/>
      <c r="BH149" s="274"/>
    </row>
    <row r="150" spans="2:60" s="250" customFormat="1" x14ac:dyDescent="0.25">
      <c r="B150" s="270"/>
      <c r="C150" s="270"/>
      <c r="D150" s="271"/>
      <c r="E150" s="270"/>
      <c r="F150" s="270"/>
      <c r="G150" s="270"/>
      <c r="H150" s="270"/>
      <c r="I150" s="270"/>
      <c r="J150" s="270"/>
      <c r="K150" s="270"/>
      <c r="L150" s="315"/>
      <c r="M150" s="270"/>
      <c r="N150" s="270"/>
      <c r="O150" s="270"/>
      <c r="P150" s="270"/>
      <c r="Q150" s="270"/>
      <c r="R150" s="270"/>
      <c r="S150" s="270"/>
      <c r="T150" s="270"/>
      <c r="U150" s="270"/>
      <c r="V150" s="270"/>
      <c r="W150" s="270"/>
      <c r="X150" s="270"/>
      <c r="Y150" s="270"/>
      <c r="Z150" s="270"/>
      <c r="AA150" s="270"/>
      <c r="AB150" s="270"/>
      <c r="AC150" s="270"/>
      <c r="AD150" s="270"/>
      <c r="AE150" s="270"/>
      <c r="AF150" s="270"/>
      <c r="AG150" s="270"/>
      <c r="AH150" s="270"/>
      <c r="AI150" s="270"/>
      <c r="AJ150" s="270"/>
      <c r="AK150" s="270"/>
      <c r="AL150" s="270"/>
      <c r="AM150" s="316"/>
      <c r="AN150" s="316"/>
      <c r="AO150" s="316"/>
      <c r="AP150" s="316"/>
      <c r="AQ150" s="270"/>
      <c r="AR150" s="270"/>
      <c r="AS150" s="270"/>
      <c r="AT150" s="270"/>
      <c r="AU150" s="317"/>
      <c r="AV150" s="270"/>
      <c r="AW150" s="270"/>
      <c r="AX150" s="270"/>
      <c r="AY150" s="270"/>
      <c r="AZ150" s="270"/>
      <c r="BB150" s="274"/>
      <c r="BD150" s="274"/>
      <c r="BF150" s="274"/>
      <c r="BH150" s="274"/>
    </row>
    <row r="151" spans="2:60" s="250" customFormat="1" x14ac:dyDescent="0.25">
      <c r="B151" s="270"/>
      <c r="C151" s="270"/>
      <c r="D151" s="271"/>
      <c r="E151" s="270"/>
      <c r="F151" s="270"/>
      <c r="G151" s="270"/>
      <c r="H151" s="270"/>
      <c r="I151" s="270"/>
      <c r="J151" s="270"/>
      <c r="K151" s="270"/>
      <c r="L151" s="315"/>
      <c r="M151" s="270"/>
      <c r="N151" s="270"/>
      <c r="O151" s="270"/>
      <c r="P151" s="270"/>
      <c r="Q151" s="270"/>
      <c r="R151" s="270"/>
      <c r="S151" s="270"/>
      <c r="T151" s="270"/>
      <c r="U151" s="270"/>
      <c r="V151" s="270"/>
      <c r="W151" s="270"/>
      <c r="X151" s="270"/>
      <c r="Y151" s="270"/>
      <c r="Z151" s="270"/>
      <c r="AA151" s="270"/>
      <c r="AB151" s="270"/>
      <c r="AC151" s="270"/>
      <c r="AD151" s="270"/>
      <c r="AE151" s="270"/>
      <c r="AF151" s="270"/>
      <c r="AG151" s="270"/>
      <c r="AH151" s="270"/>
      <c r="AI151" s="270"/>
      <c r="AJ151" s="270"/>
      <c r="AK151" s="270"/>
      <c r="AL151" s="270"/>
      <c r="AM151" s="316"/>
      <c r="AN151" s="316"/>
      <c r="AO151" s="316"/>
      <c r="AP151" s="316"/>
      <c r="AQ151" s="270"/>
      <c r="AR151" s="270"/>
      <c r="AS151" s="270"/>
      <c r="AT151" s="270"/>
      <c r="AU151" s="317"/>
      <c r="AV151" s="270"/>
      <c r="AW151" s="270"/>
      <c r="AX151" s="270"/>
      <c r="AY151" s="270"/>
      <c r="AZ151" s="270"/>
      <c r="BB151" s="274"/>
      <c r="BD151" s="274"/>
      <c r="BF151" s="274"/>
      <c r="BH151" s="274"/>
    </row>
    <row r="152" spans="2:60" s="250" customFormat="1" x14ac:dyDescent="0.25">
      <c r="B152" s="270"/>
      <c r="C152" s="270"/>
      <c r="D152" s="271"/>
      <c r="E152" s="270"/>
      <c r="F152" s="270"/>
      <c r="G152" s="270"/>
      <c r="H152" s="270"/>
      <c r="I152" s="270"/>
      <c r="J152" s="270"/>
      <c r="K152" s="270"/>
      <c r="L152" s="315"/>
      <c r="M152" s="270"/>
      <c r="N152" s="270"/>
      <c r="O152" s="270"/>
      <c r="P152" s="270"/>
      <c r="Q152" s="270"/>
      <c r="R152" s="270"/>
      <c r="S152" s="270"/>
      <c r="T152" s="270"/>
      <c r="U152" s="270"/>
      <c r="V152" s="270"/>
      <c r="W152" s="270"/>
      <c r="X152" s="270"/>
      <c r="Y152" s="270"/>
      <c r="Z152" s="270"/>
      <c r="AA152" s="270"/>
      <c r="AB152" s="270"/>
      <c r="AC152" s="270"/>
      <c r="AD152" s="270"/>
      <c r="AE152" s="270"/>
      <c r="AF152" s="270"/>
      <c r="AG152" s="270"/>
      <c r="AH152" s="270"/>
      <c r="AI152" s="270"/>
      <c r="AJ152" s="270"/>
      <c r="AK152" s="270"/>
      <c r="AL152" s="270"/>
      <c r="AM152" s="316"/>
      <c r="AN152" s="316"/>
      <c r="AO152" s="316"/>
      <c r="AP152" s="316"/>
      <c r="AQ152" s="270"/>
      <c r="AR152" s="270"/>
      <c r="AS152" s="270"/>
      <c r="AT152" s="270"/>
      <c r="AU152" s="317"/>
      <c r="AV152" s="270"/>
      <c r="AW152" s="270"/>
      <c r="AX152" s="270"/>
      <c r="AY152" s="270"/>
      <c r="AZ152" s="270"/>
      <c r="BB152" s="274"/>
      <c r="BD152" s="274"/>
      <c r="BF152" s="274"/>
      <c r="BH152" s="274"/>
    </row>
    <row r="153" spans="2:60" s="250" customFormat="1" x14ac:dyDescent="0.25">
      <c r="B153" s="270"/>
      <c r="C153" s="270"/>
      <c r="D153" s="271"/>
      <c r="E153" s="270"/>
      <c r="F153" s="270"/>
      <c r="G153" s="270"/>
      <c r="H153" s="270"/>
      <c r="I153" s="270"/>
      <c r="J153" s="270"/>
      <c r="K153" s="270"/>
      <c r="L153" s="315"/>
      <c r="M153" s="270"/>
      <c r="N153" s="270"/>
      <c r="O153" s="270"/>
      <c r="P153" s="270"/>
      <c r="Q153" s="270"/>
      <c r="R153" s="270"/>
      <c r="S153" s="270"/>
      <c r="T153" s="270"/>
      <c r="U153" s="270"/>
      <c r="V153" s="270"/>
      <c r="W153" s="270"/>
      <c r="X153" s="270"/>
      <c r="Y153" s="270"/>
      <c r="Z153" s="270"/>
      <c r="AA153" s="270"/>
      <c r="AB153" s="270"/>
      <c r="AC153" s="270"/>
      <c r="AD153" s="270"/>
      <c r="AE153" s="270"/>
      <c r="AF153" s="270"/>
      <c r="AG153" s="270"/>
      <c r="AH153" s="270"/>
      <c r="AI153" s="270"/>
      <c r="AJ153" s="270"/>
      <c r="AK153" s="270"/>
      <c r="AL153" s="270"/>
      <c r="AM153" s="316"/>
      <c r="AN153" s="316"/>
      <c r="AO153" s="316"/>
      <c r="AP153" s="316"/>
      <c r="AQ153" s="270"/>
      <c r="AR153" s="270"/>
      <c r="AS153" s="270"/>
      <c r="AT153" s="270"/>
      <c r="AU153" s="317"/>
      <c r="AV153" s="270"/>
      <c r="AW153" s="270"/>
      <c r="AX153" s="270"/>
      <c r="AY153" s="270"/>
      <c r="AZ153" s="270"/>
      <c r="BB153" s="274"/>
      <c r="BD153" s="274"/>
      <c r="BF153" s="274"/>
      <c r="BH153" s="274"/>
    </row>
    <row r="154" spans="2:60" s="250" customFormat="1" x14ac:dyDescent="0.25">
      <c r="B154" s="270"/>
      <c r="C154" s="270"/>
      <c r="D154" s="271"/>
      <c r="E154" s="270"/>
      <c r="F154" s="270"/>
      <c r="G154" s="270"/>
      <c r="H154" s="270"/>
      <c r="I154" s="270"/>
      <c r="J154" s="270"/>
      <c r="K154" s="270"/>
      <c r="L154" s="315"/>
      <c r="M154" s="270"/>
      <c r="N154" s="270"/>
      <c r="O154" s="270"/>
      <c r="P154" s="270"/>
      <c r="Q154" s="270"/>
      <c r="R154" s="270"/>
      <c r="S154" s="270"/>
      <c r="T154" s="270"/>
      <c r="U154" s="270"/>
      <c r="V154" s="270"/>
      <c r="W154" s="270"/>
      <c r="X154" s="270"/>
      <c r="Y154" s="270"/>
      <c r="Z154" s="270"/>
      <c r="AA154" s="270"/>
      <c r="AB154" s="270"/>
      <c r="AC154" s="270"/>
      <c r="AD154" s="270"/>
      <c r="AE154" s="270"/>
      <c r="AF154" s="270"/>
      <c r="AG154" s="270"/>
      <c r="AH154" s="270"/>
      <c r="AI154" s="270"/>
      <c r="AJ154" s="270"/>
      <c r="AK154" s="270"/>
      <c r="AL154" s="270"/>
      <c r="AM154" s="316"/>
      <c r="AN154" s="316"/>
      <c r="AO154" s="316"/>
      <c r="AP154" s="316"/>
      <c r="AQ154" s="270"/>
      <c r="AR154" s="270"/>
      <c r="AS154" s="270"/>
      <c r="AT154" s="270"/>
      <c r="AU154" s="317"/>
      <c r="AV154" s="270"/>
      <c r="AW154" s="270"/>
      <c r="AX154" s="270"/>
      <c r="AY154" s="270"/>
      <c r="AZ154" s="270"/>
      <c r="BB154" s="274"/>
      <c r="BD154" s="274"/>
      <c r="BF154" s="274"/>
      <c r="BH154" s="274"/>
    </row>
    <row r="155" spans="2:60" s="250" customFormat="1" x14ac:dyDescent="0.25">
      <c r="B155" s="270"/>
      <c r="C155" s="270"/>
      <c r="D155" s="271"/>
      <c r="E155" s="270"/>
      <c r="F155" s="270"/>
      <c r="G155" s="270"/>
      <c r="H155" s="270"/>
      <c r="I155" s="270"/>
      <c r="J155" s="270"/>
      <c r="K155" s="270"/>
      <c r="L155" s="315"/>
      <c r="M155" s="270"/>
      <c r="N155" s="270"/>
      <c r="O155" s="270"/>
      <c r="P155" s="270"/>
      <c r="Q155" s="270"/>
      <c r="R155" s="270"/>
      <c r="S155" s="270"/>
      <c r="T155" s="270"/>
      <c r="U155" s="270"/>
      <c r="V155" s="270"/>
      <c r="W155" s="270"/>
      <c r="X155" s="270"/>
      <c r="Y155" s="270"/>
      <c r="Z155" s="270"/>
      <c r="AA155" s="270"/>
      <c r="AB155" s="270"/>
      <c r="AC155" s="270"/>
      <c r="AD155" s="270"/>
      <c r="AE155" s="270"/>
      <c r="AF155" s="270"/>
      <c r="AG155" s="270"/>
      <c r="AH155" s="270"/>
      <c r="AI155" s="270"/>
      <c r="AJ155" s="270"/>
      <c r="AK155" s="270"/>
      <c r="AL155" s="270"/>
      <c r="AM155" s="316"/>
      <c r="AN155" s="316"/>
      <c r="AO155" s="316"/>
      <c r="AP155" s="316"/>
      <c r="AQ155" s="270"/>
      <c r="AR155" s="270"/>
      <c r="AS155" s="270"/>
      <c r="AT155" s="270"/>
      <c r="AU155" s="317"/>
      <c r="AV155" s="270"/>
      <c r="AW155" s="270"/>
      <c r="AX155" s="270"/>
      <c r="AY155" s="270"/>
      <c r="AZ155" s="270"/>
      <c r="BB155" s="274"/>
      <c r="BD155" s="274"/>
      <c r="BF155" s="274"/>
      <c r="BH155" s="274"/>
    </row>
    <row r="156" spans="2:60" s="250" customFormat="1" x14ac:dyDescent="0.25">
      <c r="B156" s="270"/>
      <c r="C156" s="270"/>
      <c r="D156" s="271"/>
      <c r="E156" s="270"/>
      <c r="F156" s="270"/>
      <c r="G156" s="270"/>
      <c r="H156" s="270"/>
      <c r="I156" s="270"/>
      <c r="J156" s="270"/>
      <c r="K156" s="270"/>
      <c r="L156" s="315"/>
      <c r="M156" s="270"/>
      <c r="N156" s="270"/>
      <c r="O156" s="270"/>
      <c r="P156" s="270"/>
      <c r="Q156" s="270"/>
      <c r="R156" s="270"/>
      <c r="S156" s="270"/>
      <c r="T156" s="270"/>
      <c r="U156" s="270"/>
      <c r="V156" s="270"/>
      <c r="W156" s="270"/>
      <c r="X156" s="270"/>
      <c r="Y156" s="270"/>
      <c r="Z156" s="270"/>
      <c r="AA156" s="270"/>
      <c r="AB156" s="270"/>
      <c r="AC156" s="270"/>
      <c r="AD156" s="270"/>
      <c r="AE156" s="270"/>
      <c r="AF156" s="270"/>
      <c r="AG156" s="270"/>
      <c r="AH156" s="270"/>
      <c r="AI156" s="270"/>
      <c r="AJ156" s="270"/>
      <c r="AK156" s="270"/>
      <c r="AL156" s="270"/>
      <c r="AM156" s="316"/>
      <c r="AN156" s="316"/>
      <c r="AO156" s="316"/>
      <c r="AP156" s="316"/>
      <c r="AQ156" s="270"/>
      <c r="AR156" s="270"/>
      <c r="AS156" s="270"/>
      <c r="AT156" s="270"/>
      <c r="AU156" s="317"/>
      <c r="AV156" s="270"/>
      <c r="AW156" s="270"/>
      <c r="AX156" s="270"/>
      <c r="AY156" s="270"/>
      <c r="AZ156" s="270"/>
      <c r="BB156" s="274"/>
      <c r="BD156" s="274"/>
      <c r="BF156" s="274"/>
      <c r="BH156" s="274"/>
    </row>
    <row r="157" spans="2:60" s="250" customFormat="1" x14ac:dyDescent="0.25">
      <c r="B157" s="270"/>
      <c r="C157" s="270"/>
      <c r="D157" s="271"/>
      <c r="E157" s="270"/>
      <c r="F157" s="270"/>
      <c r="G157" s="270"/>
      <c r="H157" s="270"/>
      <c r="I157" s="270"/>
      <c r="J157" s="270"/>
      <c r="K157" s="270"/>
      <c r="L157" s="315"/>
      <c r="M157" s="270"/>
      <c r="N157" s="270"/>
      <c r="O157" s="270"/>
      <c r="P157" s="270"/>
      <c r="Q157" s="270"/>
      <c r="R157" s="270"/>
      <c r="S157" s="270"/>
      <c r="T157" s="270"/>
      <c r="U157" s="270"/>
      <c r="V157" s="270"/>
      <c r="W157" s="270"/>
      <c r="X157" s="270"/>
      <c r="Y157" s="270"/>
      <c r="Z157" s="270"/>
      <c r="AA157" s="270"/>
      <c r="AB157" s="270"/>
      <c r="AC157" s="270"/>
      <c r="AD157" s="270"/>
      <c r="AE157" s="270"/>
      <c r="AF157" s="270"/>
      <c r="AG157" s="270"/>
      <c r="AH157" s="270"/>
      <c r="AI157" s="270"/>
      <c r="AJ157" s="270"/>
      <c r="AK157" s="270"/>
      <c r="AL157" s="270"/>
      <c r="AM157" s="316"/>
      <c r="AN157" s="316"/>
      <c r="AO157" s="316"/>
      <c r="AP157" s="316"/>
      <c r="AQ157" s="270"/>
      <c r="AR157" s="270"/>
      <c r="AS157" s="270"/>
      <c r="AT157" s="270"/>
      <c r="AU157" s="317"/>
      <c r="AV157" s="270"/>
      <c r="AW157" s="270"/>
      <c r="AX157" s="270"/>
      <c r="AY157" s="270"/>
      <c r="AZ157" s="270"/>
      <c r="BB157" s="274"/>
      <c r="BD157" s="274"/>
      <c r="BF157" s="274"/>
      <c r="BH157" s="274"/>
    </row>
    <row r="158" spans="2:60" s="250" customFormat="1" x14ac:dyDescent="0.25">
      <c r="B158" s="270"/>
      <c r="C158" s="270"/>
      <c r="D158" s="271"/>
      <c r="E158" s="270"/>
      <c r="F158" s="270"/>
      <c r="G158" s="270"/>
      <c r="H158" s="270"/>
      <c r="I158" s="270"/>
      <c r="J158" s="270"/>
      <c r="K158" s="270"/>
      <c r="L158" s="315"/>
      <c r="M158" s="270"/>
      <c r="N158" s="270"/>
      <c r="O158" s="270"/>
      <c r="P158" s="270"/>
      <c r="Q158" s="270"/>
      <c r="R158" s="270"/>
      <c r="S158" s="270"/>
      <c r="T158" s="270"/>
      <c r="U158" s="270"/>
      <c r="V158" s="270"/>
      <c r="W158" s="270"/>
      <c r="X158" s="270"/>
      <c r="Y158" s="270"/>
      <c r="Z158" s="270"/>
      <c r="AA158" s="270"/>
      <c r="AB158" s="270"/>
      <c r="AC158" s="270"/>
      <c r="AD158" s="270"/>
      <c r="AE158" s="270"/>
      <c r="AF158" s="270"/>
      <c r="AG158" s="270"/>
      <c r="AH158" s="270"/>
      <c r="AI158" s="270"/>
      <c r="AJ158" s="270"/>
      <c r="AK158" s="270"/>
      <c r="AL158" s="270"/>
      <c r="AM158" s="316"/>
      <c r="AN158" s="316"/>
      <c r="AO158" s="316"/>
      <c r="AP158" s="316"/>
      <c r="AQ158" s="270"/>
      <c r="AR158" s="270"/>
      <c r="AS158" s="270"/>
      <c r="AT158" s="270"/>
      <c r="AU158" s="317"/>
      <c r="AV158" s="270"/>
      <c r="AW158" s="270"/>
      <c r="AX158" s="270"/>
      <c r="AY158" s="270"/>
      <c r="AZ158" s="270"/>
      <c r="BB158" s="274"/>
      <c r="BD158" s="274"/>
      <c r="BF158" s="274"/>
      <c r="BH158" s="274"/>
    </row>
    <row r="159" spans="2:60" s="250" customFormat="1" x14ac:dyDescent="0.25">
      <c r="B159" s="270"/>
      <c r="C159" s="270"/>
      <c r="D159" s="271"/>
      <c r="E159" s="270"/>
      <c r="F159" s="270"/>
      <c r="G159" s="270"/>
      <c r="H159" s="270"/>
      <c r="I159" s="270"/>
      <c r="J159" s="270"/>
      <c r="K159" s="270"/>
      <c r="L159" s="315"/>
      <c r="M159" s="270"/>
      <c r="N159" s="270"/>
      <c r="O159" s="270"/>
      <c r="P159" s="270"/>
      <c r="Q159" s="270"/>
      <c r="R159" s="270"/>
      <c r="S159" s="270"/>
      <c r="T159" s="270"/>
      <c r="U159" s="270"/>
      <c r="V159" s="270"/>
      <c r="W159" s="270"/>
      <c r="X159" s="270"/>
      <c r="Y159" s="270"/>
      <c r="Z159" s="270"/>
      <c r="AA159" s="270"/>
      <c r="AB159" s="270"/>
      <c r="AC159" s="270"/>
      <c r="AD159" s="270"/>
      <c r="AE159" s="270"/>
      <c r="AF159" s="270"/>
      <c r="AG159" s="270"/>
      <c r="AH159" s="270"/>
      <c r="AI159" s="270"/>
      <c r="AJ159" s="270"/>
      <c r="AK159" s="270"/>
      <c r="AL159" s="270"/>
      <c r="AM159" s="316"/>
      <c r="AN159" s="316"/>
      <c r="AO159" s="316"/>
      <c r="AP159" s="316"/>
      <c r="AQ159" s="270"/>
      <c r="AR159" s="270"/>
      <c r="AS159" s="270"/>
      <c r="AT159" s="270"/>
      <c r="AU159" s="317"/>
      <c r="AV159" s="270"/>
      <c r="AW159" s="270"/>
      <c r="AX159" s="270"/>
      <c r="AY159" s="270"/>
      <c r="AZ159" s="270"/>
      <c r="BB159" s="274"/>
      <c r="BD159" s="274"/>
      <c r="BF159" s="274"/>
      <c r="BH159" s="274"/>
    </row>
    <row r="160" spans="2:60" s="250" customFormat="1" x14ac:dyDescent="0.25">
      <c r="B160" s="270"/>
      <c r="C160" s="270"/>
      <c r="D160" s="271"/>
      <c r="E160" s="270"/>
      <c r="F160" s="270"/>
      <c r="G160" s="270"/>
      <c r="H160" s="270"/>
      <c r="I160" s="270"/>
      <c r="J160" s="270"/>
      <c r="K160" s="270"/>
      <c r="L160" s="315"/>
      <c r="M160" s="270"/>
      <c r="N160" s="270"/>
      <c r="O160" s="270"/>
      <c r="P160" s="270"/>
      <c r="Q160" s="270"/>
      <c r="R160" s="270"/>
      <c r="S160" s="270"/>
      <c r="T160" s="270"/>
      <c r="U160" s="270"/>
      <c r="V160" s="270"/>
      <c r="W160" s="270"/>
      <c r="X160" s="270"/>
      <c r="Y160" s="270"/>
      <c r="Z160" s="270"/>
      <c r="AA160" s="270"/>
      <c r="AB160" s="270"/>
      <c r="AC160" s="270"/>
      <c r="AD160" s="270"/>
      <c r="AE160" s="270"/>
      <c r="AF160" s="270"/>
      <c r="AG160" s="270"/>
      <c r="AH160" s="270"/>
      <c r="AI160" s="270"/>
      <c r="AJ160" s="270"/>
      <c r="AK160" s="270"/>
      <c r="AL160" s="270"/>
      <c r="AM160" s="316"/>
      <c r="AN160" s="316"/>
      <c r="AO160" s="316"/>
      <c r="AP160" s="316"/>
      <c r="AQ160" s="270"/>
      <c r="AR160" s="270"/>
      <c r="AS160" s="270"/>
      <c r="AT160" s="270"/>
      <c r="AU160" s="317"/>
      <c r="AV160" s="270"/>
      <c r="AW160" s="270"/>
      <c r="AX160" s="270"/>
      <c r="AY160" s="270"/>
      <c r="AZ160" s="270"/>
      <c r="BB160" s="274"/>
      <c r="BD160" s="274"/>
      <c r="BF160" s="274"/>
      <c r="BH160" s="274"/>
    </row>
    <row r="161" spans="2:60" s="250" customFormat="1" x14ac:dyDescent="0.25">
      <c r="B161" s="270"/>
      <c r="C161" s="270"/>
      <c r="D161" s="271"/>
      <c r="E161" s="270"/>
      <c r="F161" s="270"/>
      <c r="G161" s="270"/>
      <c r="H161" s="270"/>
      <c r="I161" s="270"/>
      <c r="J161" s="270"/>
      <c r="K161" s="270"/>
      <c r="L161" s="315"/>
      <c r="M161" s="270"/>
      <c r="N161" s="270"/>
      <c r="O161" s="270"/>
      <c r="P161" s="270"/>
      <c r="Q161" s="270"/>
      <c r="R161" s="270"/>
      <c r="S161" s="270"/>
      <c r="T161" s="270"/>
      <c r="U161" s="270"/>
      <c r="V161" s="270"/>
      <c r="W161" s="270"/>
      <c r="X161" s="270"/>
      <c r="Y161" s="270"/>
      <c r="Z161" s="270"/>
      <c r="AA161" s="270"/>
      <c r="AB161" s="270"/>
      <c r="AC161" s="270"/>
      <c r="AD161" s="270"/>
      <c r="AE161" s="270"/>
      <c r="AF161" s="270"/>
      <c r="AG161" s="270"/>
      <c r="AH161" s="270"/>
      <c r="AI161" s="270"/>
      <c r="AJ161" s="270"/>
      <c r="AK161" s="270"/>
      <c r="AL161" s="270"/>
      <c r="AM161" s="316"/>
      <c r="AN161" s="316"/>
      <c r="AO161" s="316"/>
      <c r="AP161" s="316"/>
      <c r="AQ161" s="270"/>
      <c r="AR161" s="270"/>
      <c r="AS161" s="270"/>
      <c r="AT161" s="270"/>
      <c r="AU161" s="317"/>
      <c r="AV161" s="270"/>
      <c r="AW161" s="270"/>
      <c r="AX161" s="270"/>
      <c r="AY161" s="270"/>
      <c r="AZ161" s="270"/>
      <c r="BB161" s="274"/>
      <c r="BD161" s="274"/>
      <c r="BF161" s="274"/>
      <c r="BH161" s="274"/>
    </row>
    <row r="162" spans="2:60" s="250" customFormat="1" x14ac:dyDescent="0.25">
      <c r="B162" s="270"/>
      <c r="C162" s="270"/>
      <c r="D162" s="271"/>
      <c r="E162" s="270"/>
      <c r="F162" s="270"/>
      <c r="G162" s="270"/>
      <c r="H162" s="270"/>
      <c r="I162" s="270"/>
      <c r="J162" s="270"/>
      <c r="K162" s="270"/>
      <c r="L162" s="315"/>
      <c r="M162" s="270"/>
      <c r="N162" s="270"/>
      <c r="O162" s="270"/>
      <c r="P162" s="270"/>
      <c r="Q162" s="270"/>
      <c r="R162" s="270"/>
      <c r="S162" s="270"/>
      <c r="T162" s="270"/>
      <c r="U162" s="270"/>
      <c r="V162" s="270"/>
      <c r="W162" s="270"/>
      <c r="X162" s="270"/>
      <c r="Y162" s="270"/>
      <c r="Z162" s="270"/>
      <c r="AA162" s="270"/>
      <c r="AB162" s="270"/>
      <c r="AC162" s="270"/>
      <c r="AD162" s="270"/>
      <c r="AE162" s="270"/>
      <c r="AF162" s="270"/>
      <c r="AG162" s="270"/>
      <c r="AH162" s="270"/>
      <c r="AI162" s="270"/>
      <c r="AJ162" s="270"/>
      <c r="AK162" s="270"/>
      <c r="AL162" s="270"/>
      <c r="AM162" s="316"/>
      <c r="AN162" s="316"/>
      <c r="AO162" s="316"/>
      <c r="AP162" s="316"/>
      <c r="AQ162" s="270"/>
      <c r="AR162" s="270"/>
      <c r="AS162" s="270"/>
      <c r="AT162" s="270"/>
      <c r="AU162" s="317"/>
      <c r="AV162" s="270"/>
      <c r="AW162" s="270"/>
      <c r="AX162" s="270"/>
      <c r="AY162" s="270"/>
      <c r="AZ162" s="270"/>
      <c r="BB162" s="274"/>
      <c r="BD162" s="274"/>
      <c r="BF162" s="274"/>
      <c r="BH162" s="274"/>
    </row>
    <row r="163" spans="2:60" s="250" customFormat="1" x14ac:dyDescent="0.25">
      <c r="B163" s="270"/>
      <c r="C163" s="270"/>
      <c r="D163" s="271"/>
      <c r="E163" s="270"/>
      <c r="F163" s="270"/>
      <c r="G163" s="270"/>
      <c r="H163" s="270"/>
      <c r="I163" s="270"/>
      <c r="J163" s="270"/>
      <c r="K163" s="270"/>
      <c r="L163" s="315"/>
      <c r="M163" s="270"/>
      <c r="N163" s="270"/>
      <c r="O163" s="270"/>
      <c r="P163" s="270"/>
      <c r="Q163" s="270"/>
      <c r="R163" s="270"/>
      <c r="S163" s="270"/>
      <c r="T163" s="270"/>
      <c r="U163" s="270"/>
      <c r="V163" s="270"/>
      <c r="W163" s="270"/>
      <c r="X163" s="270"/>
      <c r="Y163" s="270"/>
      <c r="Z163" s="270"/>
      <c r="AA163" s="270"/>
      <c r="AB163" s="270"/>
      <c r="AC163" s="270"/>
      <c r="AD163" s="270"/>
      <c r="AE163" s="270"/>
      <c r="AF163" s="270"/>
      <c r="AG163" s="270"/>
      <c r="AH163" s="270"/>
      <c r="AI163" s="270"/>
      <c r="AJ163" s="270"/>
      <c r="AK163" s="270"/>
      <c r="AL163" s="270"/>
      <c r="AM163" s="316"/>
      <c r="AN163" s="316"/>
      <c r="AO163" s="316"/>
      <c r="AP163" s="316"/>
      <c r="AQ163" s="270"/>
      <c r="AR163" s="270"/>
      <c r="AS163" s="270"/>
      <c r="AT163" s="270"/>
      <c r="AU163" s="317"/>
      <c r="AV163" s="270"/>
      <c r="AW163" s="270"/>
      <c r="AX163" s="270"/>
      <c r="AY163" s="270"/>
      <c r="AZ163" s="270"/>
      <c r="BB163" s="274"/>
      <c r="BD163" s="274"/>
      <c r="BF163" s="274"/>
      <c r="BH163" s="274"/>
    </row>
    <row r="164" spans="2:60" s="250" customFormat="1" x14ac:dyDescent="0.25">
      <c r="B164" s="270"/>
      <c r="C164" s="270"/>
      <c r="D164" s="271"/>
      <c r="E164" s="270"/>
      <c r="F164" s="270"/>
      <c r="G164" s="270"/>
      <c r="H164" s="270"/>
      <c r="I164" s="270"/>
      <c r="J164" s="270"/>
      <c r="K164" s="270"/>
      <c r="L164" s="315"/>
      <c r="M164" s="270"/>
      <c r="N164" s="270"/>
      <c r="O164" s="270"/>
      <c r="P164" s="270"/>
      <c r="Q164" s="270"/>
      <c r="R164" s="270"/>
      <c r="S164" s="270"/>
      <c r="T164" s="270"/>
      <c r="U164" s="270"/>
      <c r="V164" s="270"/>
      <c r="W164" s="270"/>
      <c r="X164" s="270"/>
      <c r="Y164" s="270"/>
      <c r="Z164" s="270"/>
      <c r="AA164" s="270"/>
      <c r="AB164" s="270"/>
      <c r="AC164" s="270"/>
      <c r="AD164" s="270"/>
      <c r="AE164" s="270"/>
      <c r="AF164" s="270"/>
      <c r="AG164" s="270"/>
      <c r="AH164" s="270"/>
      <c r="AI164" s="270"/>
      <c r="AJ164" s="270"/>
      <c r="AK164" s="270"/>
      <c r="AL164" s="270"/>
      <c r="AM164" s="316"/>
      <c r="AN164" s="316"/>
      <c r="AO164" s="316"/>
      <c r="AP164" s="316"/>
      <c r="AQ164" s="270"/>
      <c r="AR164" s="270"/>
      <c r="AS164" s="270"/>
      <c r="AT164" s="270"/>
      <c r="AU164" s="317"/>
      <c r="AV164" s="270"/>
      <c r="AW164" s="270"/>
      <c r="AX164" s="270"/>
      <c r="AY164" s="270"/>
      <c r="AZ164" s="270"/>
      <c r="BB164" s="274"/>
      <c r="BD164" s="274"/>
      <c r="BF164" s="274"/>
      <c r="BH164" s="274"/>
    </row>
    <row r="165" spans="2:60" s="250" customFormat="1" x14ac:dyDescent="0.25">
      <c r="B165" s="270"/>
      <c r="C165" s="270"/>
      <c r="D165" s="271"/>
      <c r="E165" s="270"/>
      <c r="F165" s="270"/>
      <c r="G165" s="270"/>
      <c r="H165" s="270"/>
      <c r="I165" s="270"/>
      <c r="J165" s="270"/>
      <c r="K165" s="270"/>
      <c r="L165" s="315"/>
      <c r="M165" s="270"/>
      <c r="N165" s="270"/>
      <c r="O165" s="270"/>
      <c r="P165" s="270"/>
      <c r="Q165" s="270"/>
      <c r="R165" s="270"/>
      <c r="S165" s="270"/>
      <c r="T165" s="270"/>
      <c r="U165" s="270"/>
      <c r="V165" s="270"/>
      <c r="W165" s="270"/>
      <c r="X165" s="270"/>
      <c r="Y165" s="270"/>
      <c r="Z165" s="270"/>
      <c r="AA165" s="270"/>
      <c r="AB165" s="270"/>
      <c r="AC165" s="270"/>
      <c r="AD165" s="270"/>
      <c r="AE165" s="270"/>
      <c r="AF165" s="270"/>
      <c r="AG165" s="270"/>
      <c r="AH165" s="270"/>
      <c r="AI165" s="270"/>
      <c r="AJ165" s="270"/>
      <c r="AK165" s="270"/>
      <c r="AL165" s="270"/>
      <c r="AM165" s="316"/>
      <c r="AN165" s="316"/>
      <c r="AO165" s="316"/>
      <c r="AP165" s="316"/>
      <c r="AQ165" s="270"/>
      <c r="AR165" s="270"/>
      <c r="AS165" s="270"/>
      <c r="AT165" s="270"/>
      <c r="AU165" s="317"/>
      <c r="AV165" s="270"/>
      <c r="AW165" s="270"/>
      <c r="AX165" s="270"/>
      <c r="AY165" s="270"/>
      <c r="AZ165" s="270"/>
      <c r="BB165" s="274"/>
      <c r="BD165" s="274"/>
      <c r="BF165" s="274"/>
      <c r="BH165" s="274"/>
    </row>
    <row r="166" spans="2:60" s="250" customFormat="1" x14ac:dyDescent="0.25">
      <c r="B166" s="270"/>
      <c r="C166" s="270"/>
      <c r="D166" s="271"/>
      <c r="E166" s="270"/>
      <c r="F166" s="270"/>
      <c r="G166" s="270"/>
      <c r="H166" s="270"/>
      <c r="I166" s="270"/>
      <c r="J166" s="270"/>
      <c r="K166" s="270"/>
      <c r="L166" s="315"/>
      <c r="M166" s="270"/>
      <c r="N166" s="270"/>
      <c r="O166" s="270"/>
      <c r="P166" s="270"/>
      <c r="Q166" s="270"/>
      <c r="R166" s="270"/>
      <c r="S166" s="270"/>
      <c r="T166" s="270"/>
      <c r="U166" s="270"/>
      <c r="V166" s="270"/>
      <c r="W166" s="270"/>
      <c r="X166" s="270"/>
      <c r="Y166" s="270"/>
      <c r="Z166" s="270"/>
      <c r="AA166" s="270"/>
      <c r="AB166" s="270"/>
      <c r="AC166" s="270"/>
      <c r="AD166" s="270"/>
      <c r="AE166" s="270"/>
      <c r="AF166" s="270"/>
      <c r="AG166" s="270"/>
      <c r="AH166" s="270"/>
      <c r="AI166" s="270"/>
      <c r="AJ166" s="270"/>
      <c r="AK166" s="270"/>
      <c r="AL166" s="270"/>
      <c r="AM166" s="316"/>
      <c r="AN166" s="316"/>
      <c r="AO166" s="316"/>
      <c r="AP166" s="316"/>
      <c r="AQ166" s="270"/>
      <c r="AR166" s="270"/>
      <c r="AS166" s="270"/>
      <c r="AT166" s="270"/>
      <c r="AU166" s="317"/>
      <c r="AV166" s="270"/>
      <c r="AW166" s="270"/>
      <c r="AX166" s="270"/>
      <c r="AY166" s="270"/>
      <c r="AZ166" s="270"/>
      <c r="BB166" s="274"/>
      <c r="BD166" s="274"/>
      <c r="BF166" s="274"/>
      <c r="BH166" s="274"/>
    </row>
    <row r="167" spans="2:60" s="250" customFormat="1" x14ac:dyDescent="0.25">
      <c r="B167" s="270"/>
      <c r="C167" s="270"/>
      <c r="D167" s="271"/>
      <c r="E167" s="270"/>
      <c r="F167" s="270"/>
      <c r="G167" s="270"/>
      <c r="H167" s="270"/>
      <c r="I167" s="270"/>
      <c r="J167" s="270"/>
      <c r="K167" s="270"/>
      <c r="L167" s="315"/>
      <c r="M167" s="270"/>
      <c r="N167" s="270"/>
      <c r="O167" s="270"/>
      <c r="P167" s="270"/>
      <c r="Q167" s="270"/>
      <c r="R167" s="270"/>
      <c r="S167" s="270"/>
      <c r="T167" s="270"/>
      <c r="U167" s="270"/>
      <c r="V167" s="270"/>
      <c r="W167" s="270"/>
      <c r="X167" s="270"/>
      <c r="Y167" s="270"/>
      <c r="Z167" s="270"/>
      <c r="AA167" s="270"/>
      <c r="AB167" s="270"/>
      <c r="AC167" s="270"/>
      <c r="AD167" s="270"/>
      <c r="AE167" s="270"/>
      <c r="AF167" s="270"/>
      <c r="AG167" s="270"/>
      <c r="AH167" s="270"/>
      <c r="AI167" s="270"/>
      <c r="AJ167" s="270"/>
      <c r="AK167" s="270"/>
      <c r="AL167" s="270"/>
      <c r="AM167" s="316"/>
      <c r="AN167" s="316"/>
      <c r="AO167" s="316"/>
      <c r="AP167" s="316"/>
      <c r="AQ167" s="270"/>
      <c r="AR167" s="270"/>
      <c r="AS167" s="270"/>
      <c r="AT167" s="270"/>
      <c r="AU167" s="317"/>
      <c r="AV167" s="270"/>
      <c r="AW167" s="270"/>
      <c r="AX167" s="270"/>
      <c r="AY167" s="270"/>
      <c r="AZ167" s="270"/>
      <c r="BB167" s="274"/>
      <c r="BD167" s="274"/>
      <c r="BF167" s="274"/>
      <c r="BH167" s="274"/>
    </row>
    <row r="168" spans="2:60" s="250" customFormat="1" x14ac:dyDescent="0.25">
      <c r="B168" s="270"/>
      <c r="C168" s="270"/>
      <c r="D168" s="271"/>
      <c r="E168" s="270"/>
      <c r="F168" s="270"/>
      <c r="G168" s="270"/>
      <c r="H168" s="270"/>
      <c r="I168" s="270"/>
      <c r="J168" s="270"/>
      <c r="K168" s="270"/>
      <c r="L168" s="315"/>
      <c r="M168" s="270"/>
      <c r="N168" s="270"/>
      <c r="O168" s="270"/>
      <c r="P168" s="270"/>
      <c r="Q168" s="270"/>
      <c r="R168" s="270"/>
      <c r="S168" s="270"/>
      <c r="T168" s="270"/>
      <c r="U168" s="270"/>
      <c r="V168" s="270"/>
      <c r="W168" s="270"/>
      <c r="X168" s="270"/>
      <c r="Y168" s="270"/>
      <c r="Z168" s="270"/>
      <c r="AA168" s="270"/>
      <c r="AB168" s="270"/>
      <c r="AC168" s="270"/>
      <c r="AD168" s="270"/>
      <c r="AE168" s="270"/>
      <c r="AF168" s="270"/>
      <c r="AG168" s="270"/>
      <c r="AH168" s="270"/>
      <c r="AI168" s="270"/>
      <c r="AJ168" s="270"/>
      <c r="AK168" s="270"/>
      <c r="AL168" s="270"/>
      <c r="AM168" s="316"/>
      <c r="AN168" s="316"/>
      <c r="AO168" s="316"/>
      <c r="AP168" s="316"/>
      <c r="AQ168" s="270"/>
      <c r="AR168" s="270"/>
      <c r="AS168" s="270"/>
      <c r="AT168" s="270"/>
      <c r="AU168" s="317"/>
      <c r="AV168" s="270"/>
      <c r="AW168" s="270"/>
      <c r="AX168" s="270"/>
      <c r="AY168" s="270"/>
      <c r="AZ168" s="270"/>
      <c r="BB168" s="274"/>
      <c r="BD168" s="274"/>
      <c r="BF168" s="274"/>
      <c r="BH168" s="274"/>
    </row>
    <row r="169" spans="2:60" s="250" customFormat="1" x14ac:dyDescent="0.25">
      <c r="B169" s="270"/>
      <c r="C169" s="270"/>
      <c r="D169" s="271"/>
      <c r="E169" s="270"/>
      <c r="F169" s="270"/>
      <c r="G169" s="270"/>
      <c r="H169" s="270"/>
      <c r="I169" s="270"/>
      <c r="J169" s="270"/>
      <c r="K169" s="270"/>
      <c r="L169" s="315"/>
      <c r="M169" s="270"/>
      <c r="N169" s="270"/>
      <c r="O169" s="270"/>
      <c r="P169" s="270"/>
      <c r="Q169" s="270"/>
      <c r="R169" s="270"/>
      <c r="S169" s="270"/>
      <c r="T169" s="270"/>
      <c r="U169" s="270"/>
      <c r="V169" s="270"/>
      <c r="W169" s="270"/>
      <c r="X169" s="270"/>
      <c r="Y169" s="270"/>
      <c r="Z169" s="270"/>
      <c r="AA169" s="270"/>
      <c r="AB169" s="270"/>
      <c r="AC169" s="270"/>
      <c r="AD169" s="270"/>
      <c r="AE169" s="270"/>
      <c r="AF169" s="270"/>
      <c r="AG169" s="270"/>
      <c r="AH169" s="270"/>
      <c r="AI169" s="270"/>
      <c r="AJ169" s="270"/>
      <c r="AK169" s="270"/>
      <c r="AL169" s="270"/>
      <c r="AM169" s="316"/>
      <c r="AN169" s="316"/>
      <c r="AO169" s="316"/>
      <c r="AP169" s="316"/>
      <c r="AQ169" s="270"/>
      <c r="AR169" s="270"/>
      <c r="AS169" s="270"/>
      <c r="AT169" s="270"/>
      <c r="AU169" s="317"/>
      <c r="AV169" s="270"/>
      <c r="AW169" s="270"/>
      <c r="AX169" s="270"/>
      <c r="AY169" s="270"/>
      <c r="AZ169" s="270"/>
      <c r="BB169" s="274"/>
      <c r="BD169" s="274"/>
      <c r="BF169" s="274"/>
      <c r="BH169" s="274"/>
    </row>
    <row r="170" spans="2:60" s="250" customFormat="1" x14ac:dyDescent="0.25">
      <c r="B170" s="270"/>
      <c r="C170" s="270"/>
      <c r="D170" s="271"/>
      <c r="E170" s="270"/>
      <c r="F170" s="270"/>
      <c r="G170" s="270"/>
      <c r="H170" s="270"/>
      <c r="I170" s="270"/>
      <c r="J170" s="270"/>
      <c r="K170" s="270"/>
      <c r="L170" s="315"/>
      <c r="M170" s="270"/>
      <c r="N170" s="270"/>
      <c r="O170" s="270"/>
      <c r="P170" s="270"/>
      <c r="Q170" s="270"/>
      <c r="R170" s="270"/>
      <c r="S170" s="270"/>
      <c r="T170" s="270"/>
      <c r="U170" s="270"/>
      <c r="V170" s="270"/>
      <c r="W170" s="270"/>
      <c r="X170" s="270"/>
      <c r="Y170" s="270"/>
      <c r="Z170" s="270"/>
      <c r="AA170" s="270"/>
      <c r="AB170" s="270"/>
      <c r="AC170" s="270"/>
      <c r="AD170" s="270"/>
      <c r="AE170" s="270"/>
      <c r="AF170" s="270"/>
      <c r="AG170" s="270"/>
      <c r="AH170" s="270"/>
      <c r="AI170" s="270"/>
      <c r="AJ170" s="270"/>
      <c r="AK170" s="270"/>
      <c r="AL170" s="270"/>
      <c r="AM170" s="316"/>
      <c r="AN170" s="316"/>
      <c r="AO170" s="316"/>
      <c r="AP170" s="316"/>
      <c r="AQ170" s="270"/>
      <c r="AR170" s="270"/>
      <c r="AS170" s="270"/>
      <c r="AT170" s="270"/>
      <c r="AU170" s="317"/>
      <c r="AV170" s="270"/>
      <c r="AW170" s="270"/>
      <c r="AX170" s="270"/>
      <c r="AY170" s="270"/>
      <c r="AZ170" s="270"/>
      <c r="BB170" s="274"/>
      <c r="BD170" s="274"/>
      <c r="BF170" s="274"/>
      <c r="BH170" s="274"/>
    </row>
    <row r="171" spans="2:60" s="250" customFormat="1" x14ac:dyDescent="0.25">
      <c r="B171" s="270"/>
      <c r="C171" s="270"/>
      <c r="D171" s="271"/>
      <c r="E171" s="270"/>
      <c r="F171" s="270"/>
      <c r="G171" s="270"/>
      <c r="H171" s="270"/>
      <c r="I171" s="270"/>
      <c r="J171" s="270"/>
      <c r="K171" s="270"/>
      <c r="L171" s="315"/>
      <c r="M171" s="270"/>
      <c r="N171" s="270"/>
      <c r="O171" s="270"/>
      <c r="P171" s="270"/>
      <c r="Q171" s="270"/>
      <c r="R171" s="270"/>
      <c r="S171" s="270"/>
      <c r="T171" s="270"/>
      <c r="U171" s="270"/>
      <c r="V171" s="270"/>
      <c r="W171" s="270"/>
      <c r="X171" s="270"/>
      <c r="Y171" s="270"/>
      <c r="Z171" s="270"/>
      <c r="AA171" s="270"/>
      <c r="AB171" s="270"/>
      <c r="AC171" s="270"/>
      <c r="AD171" s="270"/>
      <c r="AE171" s="270"/>
      <c r="AF171" s="270"/>
      <c r="AG171" s="270"/>
      <c r="AH171" s="270"/>
      <c r="AI171" s="270"/>
      <c r="AJ171" s="270"/>
      <c r="AK171" s="270"/>
      <c r="AL171" s="270"/>
      <c r="AM171" s="316"/>
      <c r="AN171" s="316"/>
      <c r="AO171" s="316"/>
      <c r="AP171" s="316"/>
      <c r="AQ171" s="270"/>
      <c r="AR171" s="270"/>
      <c r="AS171" s="270"/>
      <c r="AT171" s="270"/>
      <c r="AU171" s="317"/>
      <c r="AV171" s="270"/>
      <c r="AW171" s="270"/>
      <c r="AX171" s="270"/>
      <c r="AY171" s="270"/>
      <c r="AZ171" s="270"/>
      <c r="BB171" s="274"/>
      <c r="BD171" s="274"/>
      <c r="BF171" s="274"/>
      <c r="BH171" s="274"/>
    </row>
    <row r="172" spans="2:60" s="250" customFormat="1" x14ac:dyDescent="0.25">
      <c r="B172" s="270"/>
      <c r="C172" s="270"/>
      <c r="D172" s="271"/>
      <c r="E172" s="270"/>
      <c r="F172" s="270"/>
      <c r="G172" s="270"/>
      <c r="H172" s="270"/>
      <c r="I172" s="270"/>
      <c r="J172" s="270"/>
      <c r="K172" s="270"/>
      <c r="L172" s="315"/>
      <c r="M172" s="270"/>
      <c r="N172" s="270"/>
      <c r="O172" s="270"/>
      <c r="P172" s="270"/>
      <c r="Q172" s="270"/>
      <c r="R172" s="270"/>
      <c r="S172" s="270"/>
      <c r="T172" s="270"/>
      <c r="U172" s="270"/>
      <c r="V172" s="270"/>
      <c r="W172" s="270"/>
      <c r="X172" s="270"/>
      <c r="Y172" s="270"/>
      <c r="Z172" s="270"/>
      <c r="AA172" s="270"/>
      <c r="AB172" s="270"/>
      <c r="AC172" s="270"/>
      <c r="AD172" s="270"/>
      <c r="AE172" s="270"/>
      <c r="AF172" s="270"/>
      <c r="AG172" s="270"/>
      <c r="AH172" s="270"/>
      <c r="AI172" s="270"/>
      <c r="AJ172" s="270"/>
      <c r="AK172" s="270"/>
      <c r="AL172" s="270"/>
      <c r="AM172" s="316"/>
      <c r="AN172" s="316"/>
      <c r="AO172" s="316"/>
      <c r="AP172" s="316"/>
      <c r="AQ172" s="270"/>
      <c r="AR172" s="270"/>
      <c r="AS172" s="270"/>
      <c r="AT172" s="270"/>
      <c r="AU172" s="317"/>
      <c r="AV172" s="270"/>
      <c r="AW172" s="270"/>
      <c r="AX172" s="270"/>
      <c r="AY172" s="270"/>
      <c r="AZ172" s="270"/>
      <c r="BB172" s="274"/>
      <c r="BD172" s="274"/>
      <c r="BF172" s="274"/>
      <c r="BH172" s="274"/>
    </row>
    <row r="173" spans="2:60" s="250" customFormat="1" x14ac:dyDescent="0.25">
      <c r="B173" s="270"/>
      <c r="C173" s="270"/>
      <c r="D173" s="271"/>
      <c r="E173" s="270"/>
      <c r="F173" s="270"/>
      <c r="G173" s="270"/>
      <c r="H173" s="270"/>
      <c r="I173" s="270"/>
      <c r="J173" s="270"/>
      <c r="K173" s="270"/>
      <c r="L173" s="315"/>
      <c r="M173" s="270"/>
      <c r="N173" s="270"/>
      <c r="O173" s="270"/>
      <c r="P173" s="270"/>
      <c r="Q173" s="270"/>
      <c r="R173" s="270"/>
      <c r="S173" s="270"/>
      <c r="T173" s="270"/>
      <c r="U173" s="270"/>
      <c r="V173" s="270"/>
      <c r="W173" s="270"/>
      <c r="X173" s="270"/>
      <c r="Y173" s="270"/>
      <c r="Z173" s="270"/>
      <c r="AA173" s="270"/>
      <c r="AB173" s="270"/>
      <c r="AC173" s="270"/>
      <c r="AD173" s="270"/>
      <c r="AE173" s="270"/>
      <c r="AF173" s="270"/>
      <c r="AG173" s="270"/>
      <c r="AH173" s="270"/>
      <c r="AI173" s="270"/>
      <c r="AJ173" s="270"/>
      <c r="AK173" s="270"/>
      <c r="AL173" s="270"/>
      <c r="AM173" s="316"/>
      <c r="AN173" s="316"/>
      <c r="AO173" s="316"/>
      <c r="AP173" s="316"/>
      <c r="AQ173" s="270"/>
      <c r="AR173" s="270"/>
      <c r="AS173" s="270"/>
      <c r="AT173" s="270"/>
      <c r="AU173" s="317"/>
      <c r="AV173" s="270"/>
      <c r="AW173" s="270"/>
      <c r="AX173" s="270"/>
      <c r="AY173" s="270"/>
      <c r="AZ173" s="270"/>
      <c r="BB173" s="274"/>
      <c r="BD173" s="274"/>
      <c r="BF173" s="274"/>
      <c r="BH173" s="274"/>
    </row>
    <row r="174" spans="2:60" s="250" customFormat="1" x14ac:dyDescent="0.25">
      <c r="B174" s="270"/>
      <c r="C174" s="270"/>
      <c r="D174" s="271"/>
      <c r="E174" s="270"/>
      <c r="F174" s="270"/>
      <c r="G174" s="270"/>
      <c r="H174" s="270"/>
      <c r="I174" s="270"/>
      <c r="J174" s="270"/>
      <c r="K174" s="270"/>
      <c r="L174" s="315"/>
      <c r="M174" s="270"/>
      <c r="N174" s="270"/>
      <c r="O174" s="270"/>
      <c r="P174" s="270"/>
      <c r="Q174" s="270"/>
      <c r="R174" s="270"/>
      <c r="S174" s="270"/>
      <c r="T174" s="270"/>
      <c r="U174" s="270"/>
      <c r="V174" s="270"/>
      <c r="W174" s="270"/>
      <c r="X174" s="270"/>
      <c r="Y174" s="270"/>
      <c r="Z174" s="270"/>
      <c r="AA174" s="270"/>
      <c r="AB174" s="270"/>
      <c r="AC174" s="270"/>
      <c r="AD174" s="270"/>
      <c r="AE174" s="270"/>
      <c r="AF174" s="270"/>
      <c r="AG174" s="270"/>
      <c r="AH174" s="270"/>
      <c r="AI174" s="270"/>
      <c r="AJ174" s="270"/>
      <c r="AK174" s="270"/>
      <c r="AL174" s="270"/>
      <c r="AM174" s="316"/>
      <c r="AN174" s="316"/>
      <c r="AO174" s="316"/>
      <c r="AP174" s="316"/>
      <c r="AQ174" s="270"/>
      <c r="AR174" s="270"/>
      <c r="AS174" s="270"/>
      <c r="AT174" s="270"/>
      <c r="AU174" s="317"/>
      <c r="AV174" s="270"/>
      <c r="AW174" s="270"/>
      <c r="AX174" s="270"/>
      <c r="AY174" s="270"/>
      <c r="AZ174" s="270"/>
      <c r="BB174" s="274"/>
      <c r="BD174" s="274"/>
      <c r="BF174" s="274"/>
      <c r="BH174" s="274"/>
    </row>
    <row r="175" spans="2:60" s="250" customFormat="1" x14ac:dyDescent="0.25">
      <c r="B175" s="270"/>
      <c r="C175" s="270"/>
      <c r="D175" s="271"/>
      <c r="E175" s="270"/>
      <c r="F175" s="270"/>
      <c r="G175" s="270"/>
      <c r="H175" s="270"/>
      <c r="I175" s="270"/>
      <c r="J175" s="270"/>
      <c r="K175" s="270"/>
      <c r="L175" s="315"/>
      <c r="M175" s="270"/>
      <c r="N175" s="270"/>
      <c r="O175" s="270"/>
      <c r="P175" s="270"/>
      <c r="Q175" s="270"/>
      <c r="R175" s="270"/>
      <c r="S175" s="270"/>
      <c r="T175" s="270"/>
      <c r="U175" s="270"/>
      <c r="V175" s="270"/>
      <c r="W175" s="270"/>
      <c r="X175" s="270"/>
      <c r="Y175" s="270"/>
      <c r="Z175" s="270"/>
      <c r="AA175" s="270"/>
      <c r="AB175" s="270"/>
      <c r="AC175" s="270"/>
      <c r="AD175" s="270"/>
      <c r="AE175" s="270"/>
      <c r="AF175" s="270"/>
      <c r="AG175" s="270"/>
      <c r="AH175" s="270"/>
      <c r="AI175" s="270"/>
      <c r="AJ175" s="270"/>
      <c r="AK175" s="270"/>
      <c r="AL175" s="270"/>
      <c r="AM175" s="316"/>
      <c r="AN175" s="316"/>
      <c r="AO175" s="316"/>
      <c r="AP175" s="316"/>
      <c r="AQ175" s="270"/>
      <c r="AR175" s="270"/>
      <c r="AS175" s="270"/>
      <c r="AT175" s="270"/>
      <c r="AU175" s="317"/>
      <c r="AV175" s="270"/>
      <c r="AW175" s="270"/>
      <c r="AX175" s="270"/>
      <c r="AY175" s="270"/>
      <c r="AZ175" s="270"/>
      <c r="BB175" s="274"/>
      <c r="BD175" s="274"/>
      <c r="BF175" s="274"/>
      <c r="BH175" s="274"/>
    </row>
    <row r="176" spans="2:60" s="250" customFormat="1" x14ac:dyDescent="0.25">
      <c r="B176" s="270"/>
      <c r="C176" s="270"/>
      <c r="D176" s="271"/>
      <c r="E176" s="270"/>
      <c r="F176" s="270"/>
      <c r="G176" s="270"/>
      <c r="H176" s="270"/>
      <c r="I176" s="270"/>
      <c r="J176" s="270"/>
      <c r="K176" s="270"/>
      <c r="L176" s="315"/>
      <c r="M176" s="270"/>
      <c r="N176" s="270"/>
      <c r="O176" s="270"/>
      <c r="P176" s="270"/>
      <c r="Q176" s="270"/>
      <c r="R176" s="270"/>
      <c r="S176" s="270"/>
      <c r="T176" s="270"/>
      <c r="U176" s="270"/>
      <c r="V176" s="270"/>
      <c r="W176" s="270"/>
      <c r="X176" s="270"/>
      <c r="Y176" s="270"/>
      <c r="Z176" s="270"/>
      <c r="AA176" s="270"/>
      <c r="AB176" s="270"/>
      <c r="AC176" s="270"/>
      <c r="AD176" s="270"/>
      <c r="AE176" s="270"/>
      <c r="AF176" s="270"/>
      <c r="AG176" s="270"/>
      <c r="AH176" s="270"/>
      <c r="AI176" s="270"/>
      <c r="AJ176" s="270"/>
      <c r="AK176" s="270"/>
      <c r="AL176" s="270"/>
      <c r="AM176" s="316"/>
      <c r="AN176" s="316"/>
      <c r="AO176" s="316"/>
      <c r="AP176" s="316"/>
      <c r="AQ176" s="270"/>
      <c r="AR176" s="270"/>
      <c r="AS176" s="270"/>
      <c r="AT176" s="270"/>
      <c r="AU176" s="317"/>
      <c r="AV176" s="270"/>
      <c r="AW176" s="270"/>
      <c r="AX176" s="270"/>
      <c r="AY176" s="270"/>
      <c r="AZ176" s="270"/>
      <c r="BB176" s="274"/>
      <c r="BD176" s="274"/>
      <c r="BF176" s="274"/>
      <c r="BH176" s="274"/>
    </row>
    <row r="177" spans="2:60" s="250" customFormat="1" x14ac:dyDescent="0.25">
      <c r="B177" s="270"/>
      <c r="C177" s="270"/>
      <c r="D177" s="271"/>
      <c r="E177" s="270"/>
      <c r="F177" s="270"/>
      <c r="G177" s="270"/>
      <c r="H177" s="270"/>
      <c r="I177" s="270"/>
      <c r="J177" s="270"/>
      <c r="K177" s="270"/>
      <c r="L177" s="315"/>
      <c r="M177" s="270"/>
      <c r="N177" s="270"/>
      <c r="O177" s="270"/>
      <c r="P177" s="270"/>
      <c r="Q177" s="270"/>
      <c r="R177" s="270"/>
      <c r="S177" s="270"/>
      <c r="T177" s="270"/>
      <c r="U177" s="270"/>
      <c r="V177" s="270"/>
      <c r="W177" s="270"/>
      <c r="X177" s="270"/>
      <c r="Y177" s="270"/>
      <c r="Z177" s="270"/>
      <c r="AA177" s="270"/>
      <c r="AB177" s="270"/>
      <c r="AC177" s="270"/>
      <c r="AD177" s="270"/>
      <c r="AE177" s="270"/>
      <c r="AF177" s="270"/>
      <c r="AG177" s="270"/>
      <c r="AH177" s="270"/>
      <c r="AI177" s="270"/>
      <c r="AJ177" s="270"/>
      <c r="AK177" s="270"/>
      <c r="AL177" s="270"/>
      <c r="AM177" s="316"/>
      <c r="AN177" s="316"/>
      <c r="AO177" s="316"/>
      <c r="AP177" s="316"/>
      <c r="AQ177" s="270"/>
      <c r="AR177" s="270"/>
      <c r="AS177" s="270"/>
      <c r="AT177" s="270"/>
      <c r="AU177" s="317"/>
      <c r="AV177" s="270"/>
      <c r="AW177" s="270"/>
      <c r="AX177" s="270"/>
      <c r="AY177" s="270"/>
      <c r="AZ177" s="270"/>
      <c r="BB177" s="274"/>
      <c r="BD177" s="274"/>
      <c r="BF177" s="274"/>
      <c r="BH177" s="274"/>
    </row>
    <row r="178" spans="2:60" s="250" customFormat="1" x14ac:dyDescent="0.25">
      <c r="B178" s="270"/>
      <c r="C178" s="270"/>
      <c r="D178" s="271"/>
      <c r="E178" s="270"/>
      <c r="F178" s="270"/>
      <c r="G178" s="270"/>
      <c r="H178" s="270"/>
      <c r="I178" s="270"/>
      <c r="J178" s="270"/>
      <c r="K178" s="270"/>
      <c r="L178" s="315"/>
      <c r="M178" s="270"/>
      <c r="N178" s="270"/>
      <c r="O178" s="270"/>
      <c r="P178" s="270"/>
      <c r="Q178" s="270"/>
      <c r="R178" s="270"/>
      <c r="S178" s="270"/>
      <c r="T178" s="270"/>
      <c r="U178" s="270"/>
      <c r="V178" s="270"/>
      <c r="W178" s="270"/>
      <c r="X178" s="270"/>
      <c r="Y178" s="270"/>
      <c r="Z178" s="270"/>
      <c r="AA178" s="270"/>
      <c r="AB178" s="270"/>
      <c r="AC178" s="270"/>
      <c r="AD178" s="270"/>
      <c r="AE178" s="270"/>
      <c r="AF178" s="270"/>
      <c r="AG178" s="270"/>
      <c r="AH178" s="270"/>
      <c r="AI178" s="270"/>
      <c r="AJ178" s="270"/>
      <c r="AK178" s="270"/>
      <c r="AL178" s="270"/>
      <c r="AM178" s="316"/>
      <c r="AN178" s="316"/>
      <c r="AO178" s="316"/>
      <c r="AP178" s="316"/>
      <c r="AQ178" s="270"/>
      <c r="AR178" s="270"/>
      <c r="AS178" s="270"/>
      <c r="AT178" s="270"/>
      <c r="AU178" s="317"/>
      <c r="AV178" s="270"/>
      <c r="AW178" s="270"/>
      <c r="AX178" s="270"/>
      <c r="AY178" s="270"/>
      <c r="AZ178" s="270"/>
      <c r="BB178" s="274"/>
      <c r="BD178" s="274"/>
      <c r="BF178" s="274"/>
      <c r="BH178" s="274"/>
    </row>
    <row r="179" spans="2:60" s="250" customFormat="1" x14ac:dyDescent="0.25">
      <c r="B179" s="270"/>
      <c r="C179" s="270"/>
      <c r="D179" s="271"/>
      <c r="E179" s="270"/>
      <c r="F179" s="270"/>
      <c r="G179" s="270"/>
      <c r="H179" s="270"/>
      <c r="I179" s="270"/>
      <c r="J179" s="270"/>
      <c r="K179" s="270"/>
      <c r="L179" s="315"/>
      <c r="M179" s="270"/>
      <c r="N179" s="270"/>
      <c r="O179" s="270"/>
      <c r="P179" s="270"/>
      <c r="Q179" s="270"/>
      <c r="R179" s="270"/>
      <c r="S179" s="270"/>
      <c r="T179" s="270"/>
      <c r="U179" s="270"/>
      <c r="V179" s="270"/>
      <c r="W179" s="270"/>
      <c r="X179" s="270"/>
      <c r="Y179" s="270"/>
      <c r="Z179" s="270"/>
      <c r="AA179" s="270"/>
      <c r="AB179" s="270"/>
      <c r="AC179" s="270"/>
      <c r="AD179" s="270"/>
      <c r="AE179" s="270"/>
      <c r="AF179" s="270"/>
      <c r="AG179" s="270"/>
      <c r="AH179" s="270"/>
      <c r="AI179" s="270"/>
      <c r="AJ179" s="270"/>
      <c r="AK179" s="270"/>
      <c r="AL179" s="270"/>
      <c r="AM179" s="316"/>
      <c r="AN179" s="316"/>
      <c r="AO179" s="316"/>
      <c r="AP179" s="316"/>
      <c r="AQ179" s="270"/>
      <c r="AR179" s="270"/>
      <c r="AS179" s="270"/>
      <c r="AT179" s="270"/>
      <c r="AU179" s="317"/>
      <c r="AV179" s="270"/>
      <c r="AW179" s="270"/>
      <c r="AX179" s="270"/>
      <c r="AY179" s="270"/>
      <c r="AZ179" s="270"/>
      <c r="BB179" s="274"/>
      <c r="BD179" s="274"/>
      <c r="BF179" s="274"/>
      <c r="BH179" s="274"/>
    </row>
    <row r="180" spans="2:60" s="250" customFormat="1" x14ac:dyDescent="0.25">
      <c r="B180" s="270"/>
      <c r="C180" s="270"/>
      <c r="D180" s="271"/>
      <c r="E180" s="270"/>
      <c r="F180" s="270"/>
      <c r="G180" s="270"/>
      <c r="H180" s="270"/>
      <c r="I180" s="270"/>
      <c r="J180" s="270"/>
      <c r="K180" s="270"/>
      <c r="L180" s="315"/>
      <c r="M180" s="270"/>
      <c r="N180" s="270"/>
      <c r="O180" s="270"/>
      <c r="P180" s="270"/>
      <c r="Q180" s="270"/>
      <c r="R180" s="270"/>
      <c r="S180" s="270"/>
      <c r="T180" s="270"/>
      <c r="U180" s="270"/>
      <c r="V180" s="270"/>
      <c r="W180" s="270"/>
      <c r="X180" s="270"/>
      <c r="Y180" s="270"/>
      <c r="Z180" s="270"/>
      <c r="AA180" s="270"/>
      <c r="AB180" s="270"/>
      <c r="AC180" s="270"/>
      <c r="AD180" s="270"/>
      <c r="AE180" s="270"/>
      <c r="AF180" s="270"/>
      <c r="AG180" s="270"/>
      <c r="AH180" s="270"/>
      <c r="AI180" s="270"/>
      <c r="AJ180" s="270"/>
      <c r="AK180" s="270"/>
      <c r="AL180" s="270"/>
      <c r="AM180" s="316"/>
      <c r="AN180" s="316"/>
      <c r="AO180" s="316"/>
      <c r="AP180" s="316"/>
      <c r="AQ180" s="270"/>
      <c r="AR180" s="270"/>
      <c r="AS180" s="270"/>
      <c r="AT180" s="270"/>
      <c r="AU180" s="317"/>
      <c r="AV180" s="270"/>
      <c r="AW180" s="270"/>
      <c r="AX180" s="270"/>
      <c r="AY180" s="270"/>
      <c r="AZ180" s="270"/>
      <c r="BB180" s="274"/>
      <c r="BD180" s="274"/>
      <c r="BF180" s="274"/>
      <c r="BH180" s="274"/>
    </row>
    <row r="181" spans="2:60" s="250" customFormat="1" x14ac:dyDescent="0.25">
      <c r="B181" s="270"/>
      <c r="C181" s="270"/>
      <c r="D181" s="271"/>
      <c r="E181" s="270"/>
      <c r="F181" s="270"/>
      <c r="G181" s="270"/>
      <c r="H181" s="270"/>
      <c r="I181" s="270"/>
      <c r="J181" s="270"/>
      <c r="K181" s="270"/>
      <c r="L181" s="315"/>
      <c r="M181" s="270"/>
      <c r="N181" s="270"/>
      <c r="O181" s="270"/>
      <c r="P181" s="270"/>
      <c r="Q181" s="270"/>
      <c r="R181" s="270"/>
      <c r="S181" s="270"/>
      <c r="T181" s="270"/>
      <c r="U181" s="270"/>
      <c r="V181" s="270"/>
      <c r="W181" s="270"/>
      <c r="X181" s="270"/>
      <c r="Y181" s="270"/>
      <c r="Z181" s="270"/>
      <c r="AA181" s="270"/>
      <c r="AB181" s="270"/>
      <c r="AC181" s="270"/>
      <c r="AD181" s="270"/>
      <c r="AE181" s="270"/>
      <c r="AF181" s="270"/>
      <c r="AG181" s="270"/>
      <c r="AH181" s="270"/>
      <c r="AI181" s="270"/>
      <c r="AJ181" s="270"/>
      <c r="AK181" s="270"/>
      <c r="AL181" s="270"/>
      <c r="AM181" s="316"/>
      <c r="AN181" s="316"/>
      <c r="AO181" s="316"/>
      <c r="AP181" s="316"/>
      <c r="AQ181" s="270"/>
      <c r="AR181" s="270"/>
      <c r="AS181" s="270"/>
      <c r="AT181" s="270"/>
      <c r="AU181" s="317"/>
      <c r="AV181" s="270"/>
      <c r="AW181" s="270"/>
      <c r="AX181" s="270"/>
      <c r="AY181" s="270"/>
      <c r="AZ181" s="270"/>
      <c r="BB181" s="274"/>
      <c r="BD181" s="274"/>
      <c r="BF181" s="274"/>
      <c r="BH181" s="274"/>
    </row>
    <row r="182" spans="2:60" s="250" customFormat="1" x14ac:dyDescent="0.25">
      <c r="B182" s="270"/>
      <c r="C182" s="270"/>
      <c r="D182" s="271"/>
      <c r="E182" s="270"/>
      <c r="F182" s="270"/>
      <c r="G182" s="270"/>
      <c r="H182" s="270"/>
      <c r="I182" s="270"/>
      <c r="J182" s="270"/>
      <c r="K182" s="270"/>
      <c r="L182" s="315"/>
      <c r="M182" s="270"/>
      <c r="N182" s="270"/>
      <c r="O182" s="270"/>
      <c r="P182" s="270"/>
      <c r="Q182" s="270"/>
      <c r="R182" s="270"/>
      <c r="S182" s="270"/>
      <c r="T182" s="270"/>
      <c r="U182" s="270"/>
      <c r="V182" s="270"/>
      <c r="W182" s="270"/>
      <c r="X182" s="270"/>
      <c r="Y182" s="270"/>
      <c r="Z182" s="270"/>
      <c r="AA182" s="270"/>
      <c r="AB182" s="270"/>
      <c r="AC182" s="270"/>
      <c r="AD182" s="270"/>
      <c r="AE182" s="270"/>
      <c r="AF182" s="270"/>
      <c r="AG182" s="270"/>
      <c r="AH182" s="270"/>
      <c r="AI182" s="270"/>
      <c r="AJ182" s="270"/>
      <c r="AK182" s="270"/>
      <c r="AL182" s="270"/>
      <c r="AM182" s="316"/>
      <c r="AN182" s="316"/>
      <c r="AO182" s="316"/>
      <c r="AP182" s="316"/>
      <c r="AQ182" s="270"/>
      <c r="AR182" s="270"/>
      <c r="AS182" s="270"/>
      <c r="AT182" s="270"/>
      <c r="AU182" s="317"/>
      <c r="AV182" s="270"/>
      <c r="AW182" s="270"/>
      <c r="AX182" s="270"/>
      <c r="AY182" s="270"/>
      <c r="AZ182" s="270"/>
      <c r="BB182" s="274"/>
      <c r="BD182" s="274"/>
      <c r="BF182" s="274"/>
      <c r="BH182" s="274"/>
    </row>
    <row r="183" spans="2:60" s="250" customFormat="1" x14ac:dyDescent="0.25">
      <c r="B183" s="270"/>
      <c r="C183" s="270"/>
      <c r="D183" s="271"/>
      <c r="E183" s="270"/>
      <c r="F183" s="270"/>
      <c r="G183" s="270"/>
      <c r="H183" s="270"/>
      <c r="I183" s="270"/>
      <c r="J183" s="270"/>
      <c r="K183" s="270"/>
      <c r="L183" s="315"/>
      <c r="M183" s="270"/>
      <c r="N183" s="270"/>
      <c r="O183" s="270"/>
      <c r="P183" s="270"/>
      <c r="Q183" s="270"/>
      <c r="R183" s="270"/>
      <c r="S183" s="270"/>
      <c r="T183" s="270"/>
      <c r="U183" s="270"/>
      <c r="V183" s="270"/>
      <c r="W183" s="270"/>
      <c r="X183" s="270"/>
      <c r="Y183" s="270"/>
      <c r="Z183" s="270"/>
      <c r="AA183" s="270"/>
      <c r="AB183" s="270"/>
      <c r="AC183" s="270"/>
      <c r="AD183" s="270"/>
      <c r="AE183" s="270"/>
      <c r="AF183" s="270"/>
      <c r="AG183" s="270"/>
      <c r="AH183" s="270"/>
      <c r="AI183" s="270"/>
      <c r="AJ183" s="270"/>
      <c r="AK183" s="270"/>
      <c r="AL183" s="270"/>
      <c r="AM183" s="316"/>
      <c r="AN183" s="316"/>
      <c r="AO183" s="316"/>
      <c r="AP183" s="316"/>
      <c r="AQ183" s="270"/>
      <c r="AR183" s="270"/>
      <c r="AS183" s="270"/>
      <c r="AT183" s="270"/>
      <c r="AU183" s="317"/>
      <c r="AV183" s="270"/>
      <c r="AW183" s="270"/>
      <c r="AX183" s="270"/>
      <c r="AY183" s="270"/>
      <c r="AZ183" s="270"/>
      <c r="BB183" s="274"/>
      <c r="BD183" s="274"/>
      <c r="BF183" s="274"/>
      <c r="BH183" s="274"/>
    </row>
    <row r="184" spans="2:60" s="250" customFormat="1" x14ac:dyDescent="0.25">
      <c r="B184" s="270"/>
      <c r="C184" s="270"/>
      <c r="D184" s="271"/>
      <c r="E184" s="270"/>
      <c r="F184" s="270"/>
      <c r="G184" s="270"/>
      <c r="H184" s="270"/>
      <c r="I184" s="270"/>
      <c r="J184" s="270"/>
      <c r="K184" s="270"/>
      <c r="L184" s="315"/>
      <c r="M184" s="270"/>
      <c r="N184" s="270"/>
      <c r="O184" s="270"/>
      <c r="P184" s="270"/>
      <c r="Q184" s="270"/>
      <c r="R184" s="270"/>
      <c r="S184" s="270"/>
      <c r="T184" s="270"/>
      <c r="U184" s="270"/>
      <c r="V184" s="270"/>
      <c r="W184" s="270"/>
      <c r="X184" s="270"/>
      <c r="Y184" s="270"/>
      <c r="Z184" s="270"/>
      <c r="AA184" s="270"/>
      <c r="AB184" s="270"/>
      <c r="AC184" s="270"/>
      <c r="AD184" s="270"/>
      <c r="AE184" s="270"/>
      <c r="AF184" s="270"/>
      <c r="AG184" s="270"/>
      <c r="AH184" s="270"/>
      <c r="AI184" s="270"/>
      <c r="AJ184" s="270"/>
      <c r="AK184" s="270"/>
      <c r="AL184" s="270"/>
      <c r="AM184" s="316"/>
      <c r="AN184" s="316"/>
      <c r="AO184" s="316"/>
      <c r="AP184" s="316"/>
      <c r="AQ184" s="270"/>
      <c r="AR184" s="270"/>
      <c r="AS184" s="270"/>
      <c r="AT184" s="270"/>
      <c r="AU184" s="317"/>
      <c r="AV184" s="270"/>
      <c r="AW184" s="270"/>
      <c r="AX184" s="270"/>
      <c r="AY184" s="270"/>
      <c r="AZ184" s="270"/>
      <c r="BB184" s="274"/>
      <c r="BD184" s="274"/>
      <c r="BF184" s="274"/>
      <c r="BH184" s="274"/>
    </row>
    <row r="185" spans="2:60" s="250" customFormat="1" x14ac:dyDescent="0.25">
      <c r="B185" s="270"/>
      <c r="C185" s="270"/>
      <c r="D185" s="271"/>
      <c r="E185" s="270"/>
      <c r="F185" s="270"/>
      <c r="G185" s="270"/>
      <c r="H185" s="270"/>
      <c r="I185" s="270"/>
      <c r="J185" s="270"/>
      <c r="K185" s="270"/>
      <c r="L185" s="315"/>
      <c r="M185" s="270"/>
      <c r="N185" s="270"/>
      <c r="O185" s="270"/>
      <c r="P185" s="270"/>
      <c r="Q185" s="270"/>
      <c r="R185" s="270"/>
      <c r="S185" s="270"/>
      <c r="T185" s="270"/>
      <c r="U185" s="270"/>
      <c r="V185" s="270"/>
      <c r="W185" s="270"/>
      <c r="X185" s="270"/>
      <c r="Y185" s="270"/>
      <c r="Z185" s="270"/>
      <c r="AA185" s="270"/>
      <c r="AB185" s="270"/>
      <c r="AC185" s="270"/>
      <c r="AD185" s="270"/>
      <c r="AE185" s="270"/>
      <c r="AF185" s="270"/>
      <c r="AG185" s="270"/>
      <c r="AH185" s="270"/>
      <c r="AI185" s="270"/>
      <c r="AJ185" s="270"/>
      <c r="AK185" s="270"/>
      <c r="AL185" s="270"/>
      <c r="AM185" s="316"/>
      <c r="AN185" s="316"/>
      <c r="AO185" s="316"/>
      <c r="AP185" s="316"/>
      <c r="AQ185" s="270"/>
      <c r="AR185" s="270"/>
      <c r="AS185" s="270"/>
      <c r="AT185" s="270"/>
      <c r="AU185" s="317"/>
      <c r="AV185" s="270"/>
      <c r="AW185" s="270"/>
      <c r="AX185" s="270"/>
      <c r="AY185" s="270"/>
      <c r="AZ185" s="270"/>
      <c r="BB185" s="274"/>
      <c r="BD185" s="274"/>
      <c r="BF185" s="274"/>
      <c r="BH185" s="274"/>
    </row>
    <row r="186" spans="2:60" s="250" customFormat="1" x14ac:dyDescent="0.25">
      <c r="B186" s="270"/>
      <c r="C186" s="270"/>
      <c r="D186" s="271"/>
      <c r="E186" s="270"/>
      <c r="F186" s="270"/>
      <c r="G186" s="270"/>
      <c r="H186" s="270"/>
      <c r="I186" s="270"/>
      <c r="J186" s="270"/>
      <c r="K186" s="270"/>
      <c r="L186" s="315"/>
      <c r="M186" s="270"/>
      <c r="N186" s="270"/>
      <c r="O186" s="270"/>
      <c r="P186" s="270"/>
      <c r="Q186" s="270"/>
      <c r="R186" s="270"/>
      <c r="S186" s="270"/>
      <c r="T186" s="270"/>
      <c r="U186" s="270"/>
      <c r="V186" s="270"/>
      <c r="W186" s="270"/>
      <c r="X186" s="270"/>
      <c r="Y186" s="270"/>
      <c r="Z186" s="270"/>
      <c r="AA186" s="270"/>
      <c r="AB186" s="270"/>
      <c r="AC186" s="270"/>
      <c r="AD186" s="270"/>
      <c r="AE186" s="270"/>
      <c r="AF186" s="270"/>
      <c r="AG186" s="270"/>
      <c r="AH186" s="270"/>
      <c r="AI186" s="270"/>
      <c r="AJ186" s="270"/>
      <c r="AK186" s="270"/>
      <c r="AL186" s="270"/>
      <c r="AM186" s="316"/>
      <c r="AN186" s="316"/>
      <c r="AO186" s="316"/>
      <c r="AP186" s="316"/>
      <c r="AQ186" s="270"/>
      <c r="AR186" s="270"/>
      <c r="AS186" s="270"/>
      <c r="AT186" s="270"/>
      <c r="AU186" s="317"/>
      <c r="AV186" s="270"/>
      <c r="AW186" s="270"/>
      <c r="AX186" s="270"/>
      <c r="AY186" s="270"/>
      <c r="AZ186" s="270"/>
      <c r="BB186" s="274"/>
      <c r="BD186" s="274"/>
      <c r="BF186" s="274"/>
      <c r="BH186" s="274"/>
    </row>
    <row r="187" spans="2:60" s="250" customFormat="1" x14ac:dyDescent="0.25">
      <c r="B187" s="270"/>
      <c r="C187" s="270"/>
      <c r="D187" s="271"/>
      <c r="E187" s="270"/>
      <c r="F187" s="270"/>
      <c r="G187" s="270"/>
      <c r="H187" s="270"/>
      <c r="I187" s="270"/>
      <c r="J187" s="270"/>
      <c r="K187" s="270"/>
      <c r="L187" s="315"/>
      <c r="M187" s="270"/>
      <c r="N187" s="270"/>
      <c r="O187" s="270"/>
      <c r="P187" s="270"/>
      <c r="Q187" s="270"/>
      <c r="R187" s="270"/>
      <c r="S187" s="270"/>
      <c r="T187" s="270"/>
      <c r="U187" s="270"/>
      <c r="V187" s="270"/>
      <c r="W187" s="270"/>
      <c r="X187" s="270"/>
      <c r="Y187" s="270"/>
      <c r="Z187" s="270"/>
      <c r="AA187" s="270"/>
      <c r="AB187" s="270"/>
      <c r="AC187" s="270"/>
      <c r="AD187" s="270"/>
      <c r="AE187" s="270"/>
      <c r="AF187" s="270"/>
      <c r="AG187" s="270"/>
      <c r="AH187" s="270"/>
      <c r="AI187" s="270"/>
      <c r="AJ187" s="270"/>
      <c r="AK187" s="270"/>
      <c r="AL187" s="270"/>
      <c r="AM187" s="316"/>
      <c r="AN187" s="316"/>
      <c r="AO187" s="316"/>
      <c r="AP187" s="316"/>
      <c r="AQ187" s="270"/>
      <c r="AR187" s="270"/>
      <c r="AS187" s="270"/>
      <c r="AT187" s="270"/>
      <c r="AU187" s="317"/>
      <c r="AV187" s="270"/>
      <c r="AW187" s="270"/>
      <c r="AX187" s="270"/>
      <c r="AY187" s="270"/>
      <c r="AZ187" s="270"/>
      <c r="BB187" s="274"/>
      <c r="BD187" s="274"/>
      <c r="BF187" s="274"/>
      <c r="BH187" s="274"/>
    </row>
    <row r="188" spans="2:60" s="250" customFormat="1" x14ac:dyDescent="0.25">
      <c r="B188" s="270"/>
      <c r="C188" s="270"/>
      <c r="D188" s="271"/>
      <c r="E188" s="270"/>
      <c r="F188" s="270"/>
      <c r="G188" s="270"/>
      <c r="H188" s="270"/>
      <c r="I188" s="270"/>
      <c r="J188" s="270"/>
      <c r="K188" s="270"/>
      <c r="L188" s="315"/>
      <c r="M188" s="270"/>
      <c r="N188" s="270"/>
      <c r="O188" s="270"/>
      <c r="P188" s="270"/>
      <c r="Q188" s="270"/>
      <c r="R188" s="270"/>
      <c r="S188" s="270"/>
      <c r="T188" s="270"/>
      <c r="U188" s="270"/>
      <c r="V188" s="270"/>
      <c r="W188" s="270"/>
      <c r="X188" s="270"/>
      <c r="Y188" s="270"/>
      <c r="Z188" s="270"/>
      <c r="AA188" s="270"/>
      <c r="AB188" s="270"/>
      <c r="AC188" s="270"/>
      <c r="AD188" s="270"/>
      <c r="AE188" s="270"/>
      <c r="AF188" s="270"/>
      <c r="AG188" s="270"/>
      <c r="AH188" s="270"/>
      <c r="AI188" s="270"/>
      <c r="AJ188" s="270"/>
      <c r="AK188" s="270"/>
      <c r="AL188" s="270"/>
      <c r="AM188" s="316"/>
      <c r="AN188" s="316"/>
      <c r="AO188" s="316"/>
      <c r="AP188" s="316"/>
      <c r="AQ188" s="270"/>
      <c r="AR188" s="270"/>
      <c r="AS188" s="270"/>
      <c r="AT188" s="270"/>
      <c r="AU188" s="317"/>
      <c r="AV188" s="270"/>
      <c r="AW188" s="270"/>
      <c r="AX188" s="270"/>
      <c r="AY188" s="270"/>
      <c r="AZ188" s="270"/>
      <c r="BB188" s="274"/>
      <c r="BD188" s="274"/>
      <c r="BF188" s="274"/>
      <c r="BH188" s="274"/>
    </row>
    <row r="189" spans="2:60" s="250" customFormat="1" x14ac:dyDescent="0.25">
      <c r="B189" s="270"/>
      <c r="C189" s="270"/>
      <c r="D189" s="271"/>
      <c r="E189" s="270"/>
      <c r="F189" s="270"/>
      <c r="G189" s="270"/>
      <c r="H189" s="270"/>
      <c r="I189" s="270"/>
      <c r="J189" s="270"/>
      <c r="K189" s="270"/>
      <c r="L189" s="315"/>
      <c r="M189" s="270"/>
      <c r="N189" s="270"/>
      <c r="O189" s="270"/>
      <c r="P189" s="270"/>
      <c r="Q189" s="270"/>
      <c r="R189" s="270"/>
      <c r="S189" s="270"/>
      <c r="T189" s="270"/>
      <c r="U189" s="270"/>
      <c r="V189" s="270"/>
      <c r="W189" s="270"/>
      <c r="X189" s="270"/>
      <c r="Y189" s="270"/>
      <c r="Z189" s="270"/>
      <c r="AA189" s="270"/>
      <c r="AB189" s="270"/>
      <c r="AC189" s="270"/>
      <c r="AD189" s="270"/>
      <c r="AE189" s="270"/>
      <c r="AF189" s="270"/>
      <c r="AG189" s="270"/>
      <c r="AH189" s="270"/>
      <c r="AI189" s="270"/>
      <c r="AJ189" s="270"/>
      <c r="AK189" s="270"/>
      <c r="AL189" s="270"/>
      <c r="AM189" s="316"/>
      <c r="AN189" s="316"/>
      <c r="AO189" s="316"/>
      <c r="AP189" s="316"/>
      <c r="AQ189" s="270"/>
      <c r="AR189" s="270"/>
      <c r="AS189" s="270"/>
      <c r="AT189" s="270"/>
      <c r="AU189" s="317"/>
      <c r="AV189" s="270"/>
      <c r="AW189" s="270"/>
      <c r="AX189" s="270"/>
      <c r="AY189" s="270"/>
      <c r="AZ189" s="270"/>
      <c r="BB189" s="274"/>
      <c r="BD189" s="274"/>
      <c r="BF189" s="274"/>
      <c r="BH189" s="274"/>
    </row>
    <row r="190" spans="2:60" s="250" customFormat="1" x14ac:dyDescent="0.25">
      <c r="B190" s="270"/>
      <c r="C190" s="270"/>
      <c r="D190" s="271"/>
      <c r="E190" s="270"/>
      <c r="F190" s="270"/>
      <c r="G190" s="270"/>
      <c r="H190" s="270"/>
      <c r="I190" s="270"/>
      <c r="J190" s="270"/>
      <c r="K190" s="270"/>
      <c r="L190" s="315"/>
      <c r="M190" s="270"/>
      <c r="N190" s="270"/>
      <c r="O190" s="270"/>
      <c r="P190" s="270"/>
      <c r="Q190" s="270"/>
      <c r="R190" s="270"/>
      <c r="S190" s="270"/>
      <c r="T190" s="270"/>
      <c r="U190" s="270"/>
      <c r="V190" s="270"/>
      <c r="W190" s="270"/>
      <c r="X190" s="270"/>
      <c r="Y190" s="270"/>
      <c r="Z190" s="270"/>
      <c r="AA190" s="270"/>
      <c r="AB190" s="270"/>
      <c r="AC190" s="270"/>
      <c r="AD190" s="270"/>
      <c r="AE190" s="270"/>
      <c r="AF190" s="270"/>
      <c r="AG190" s="270"/>
      <c r="AH190" s="270"/>
      <c r="AI190" s="270"/>
      <c r="AJ190" s="270"/>
      <c r="AK190" s="270"/>
      <c r="AL190" s="270"/>
      <c r="AM190" s="316"/>
      <c r="AN190" s="316"/>
      <c r="AO190" s="316"/>
      <c r="AP190" s="316"/>
      <c r="AQ190" s="270"/>
      <c r="AR190" s="270"/>
      <c r="AS190" s="270"/>
      <c r="AT190" s="270"/>
      <c r="AU190" s="317"/>
      <c r="AV190" s="270"/>
      <c r="AW190" s="270"/>
      <c r="AX190" s="270"/>
      <c r="AY190" s="270"/>
      <c r="AZ190" s="270"/>
      <c r="BB190" s="274"/>
      <c r="BD190" s="274"/>
      <c r="BF190" s="274"/>
      <c r="BH190" s="274"/>
    </row>
    <row r="191" spans="2:60" s="250" customFormat="1" x14ac:dyDescent="0.25">
      <c r="B191" s="270"/>
      <c r="C191" s="270"/>
      <c r="D191" s="271"/>
      <c r="E191" s="270"/>
      <c r="F191" s="270"/>
      <c r="G191" s="270"/>
      <c r="H191" s="270"/>
      <c r="I191" s="270"/>
      <c r="J191" s="270"/>
      <c r="K191" s="270"/>
      <c r="L191" s="315"/>
      <c r="M191" s="270"/>
      <c r="N191" s="270"/>
      <c r="O191" s="270"/>
      <c r="P191" s="270"/>
      <c r="Q191" s="270"/>
      <c r="R191" s="270"/>
      <c r="S191" s="270"/>
      <c r="T191" s="270"/>
      <c r="U191" s="270"/>
      <c r="V191" s="270"/>
      <c r="W191" s="270"/>
      <c r="X191" s="270"/>
      <c r="Y191" s="270"/>
      <c r="Z191" s="270"/>
      <c r="AA191" s="270"/>
      <c r="AB191" s="270"/>
      <c r="AC191" s="270"/>
      <c r="AD191" s="270"/>
      <c r="AE191" s="270"/>
      <c r="AF191" s="270"/>
      <c r="AG191" s="270"/>
      <c r="AH191" s="270"/>
      <c r="AI191" s="270"/>
      <c r="AJ191" s="270"/>
      <c r="AK191" s="270"/>
      <c r="AL191" s="270"/>
      <c r="AM191" s="316"/>
      <c r="AN191" s="316"/>
      <c r="AO191" s="316"/>
      <c r="AP191" s="316"/>
      <c r="AQ191" s="270"/>
      <c r="AR191" s="270"/>
      <c r="AS191" s="270"/>
      <c r="AT191" s="270"/>
      <c r="AU191" s="317"/>
      <c r="AV191" s="270"/>
      <c r="AW191" s="270"/>
      <c r="AX191" s="270"/>
      <c r="AY191" s="270"/>
      <c r="AZ191" s="270"/>
      <c r="BB191" s="274"/>
      <c r="BD191" s="274"/>
      <c r="BF191" s="274"/>
      <c r="BH191" s="274"/>
    </row>
    <row r="192" spans="2:60" s="250" customFormat="1" x14ac:dyDescent="0.25">
      <c r="B192" s="270"/>
      <c r="C192" s="270"/>
      <c r="D192" s="271"/>
      <c r="E192" s="270"/>
      <c r="F192" s="270"/>
      <c r="G192" s="270"/>
      <c r="H192" s="270"/>
      <c r="I192" s="270"/>
      <c r="J192" s="270"/>
      <c r="K192" s="270"/>
      <c r="L192" s="315"/>
      <c r="M192" s="270"/>
      <c r="N192" s="270"/>
      <c r="O192" s="270"/>
      <c r="P192" s="270"/>
      <c r="Q192" s="270"/>
      <c r="R192" s="270"/>
      <c r="S192" s="270"/>
      <c r="T192" s="270"/>
      <c r="U192" s="270"/>
      <c r="V192" s="270"/>
      <c r="W192" s="270"/>
      <c r="X192" s="270"/>
      <c r="Y192" s="270"/>
      <c r="Z192" s="270"/>
      <c r="AA192" s="270"/>
      <c r="AB192" s="270"/>
      <c r="AC192" s="270"/>
      <c r="AD192" s="270"/>
      <c r="AE192" s="270"/>
      <c r="AF192" s="270"/>
      <c r="AG192" s="270"/>
      <c r="AH192" s="270"/>
      <c r="AI192" s="270"/>
      <c r="AJ192" s="270"/>
      <c r="AK192" s="270"/>
      <c r="AL192" s="270"/>
      <c r="AM192" s="316"/>
      <c r="AN192" s="316"/>
      <c r="AO192" s="316"/>
      <c r="AP192" s="316"/>
      <c r="AQ192" s="270"/>
      <c r="AR192" s="270"/>
      <c r="AS192" s="270"/>
      <c r="AT192" s="270"/>
      <c r="AU192" s="317"/>
      <c r="AV192" s="270"/>
      <c r="AW192" s="270"/>
      <c r="AX192" s="270"/>
      <c r="AY192" s="270"/>
      <c r="AZ192" s="270"/>
      <c r="BB192" s="274"/>
      <c r="BD192" s="274"/>
      <c r="BF192" s="274"/>
      <c r="BH192" s="274"/>
    </row>
    <row r="193" spans="2:60" s="250" customFormat="1" x14ac:dyDescent="0.25">
      <c r="B193" s="270"/>
      <c r="C193" s="270"/>
      <c r="D193" s="271"/>
      <c r="E193" s="270"/>
      <c r="F193" s="270"/>
      <c r="G193" s="270"/>
      <c r="H193" s="270"/>
      <c r="I193" s="270"/>
      <c r="J193" s="270"/>
      <c r="K193" s="270"/>
      <c r="L193" s="315"/>
      <c r="M193" s="270"/>
      <c r="N193" s="270"/>
      <c r="O193" s="270"/>
      <c r="P193" s="270"/>
      <c r="Q193" s="270"/>
      <c r="R193" s="270"/>
      <c r="S193" s="270"/>
      <c r="T193" s="270"/>
      <c r="U193" s="270"/>
      <c r="V193" s="270"/>
      <c r="W193" s="270"/>
      <c r="X193" s="270"/>
      <c r="Y193" s="270"/>
      <c r="Z193" s="270"/>
      <c r="AA193" s="270"/>
      <c r="AB193" s="270"/>
      <c r="AC193" s="270"/>
      <c r="AD193" s="270"/>
      <c r="AE193" s="270"/>
      <c r="AF193" s="270"/>
      <c r="AG193" s="270"/>
      <c r="AH193" s="270"/>
      <c r="AI193" s="270"/>
      <c r="AJ193" s="270"/>
      <c r="AK193" s="270"/>
      <c r="AL193" s="270"/>
      <c r="AM193" s="316"/>
      <c r="AN193" s="316"/>
      <c r="AO193" s="316"/>
      <c r="AP193" s="316"/>
      <c r="AQ193" s="270"/>
      <c r="AR193" s="270"/>
      <c r="AS193" s="270"/>
      <c r="AT193" s="270"/>
      <c r="AU193" s="317"/>
      <c r="AV193" s="270"/>
      <c r="AW193" s="270"/>
      <c r="AX193" s="270"/>
      <c r="AY193" s="270"/>
      <c r="AZ193" s="270"/>
      <c r="BB193" s="274"/>
      <c r="BD193" s="274"/>
      <c r="BF193" s="274"/>
      <c r="BH193" s="274"/>
    </row>
    <row r="194" spans="2:60" s="250" customFormat="1" x14ac:dyDescent="0.25">
      <c r="B194" s="270"/>
      <c r="C194" s="270"/>
      <c r="D194" s="271"/>
      <c r="E194" s="270"/>
      <c r="F194" s="270"/>
      <c r="G194" s="270"/>
      <c r="H194" s="270"/>
      <c r="I194" s="270"/>
      <c r="J194" s="270"/>
      <c r="K194" s="270"/>
      <c r="L194" s="315"/>
      <c r="M194" s="270"/>
      <c r="N194" s="270"/>
      <c r="O194" s="270"/>
      <c r="P194" s="270"/>
      <c r="Q194" s="270"/>
      <c r="R194" s="270"/>
      <c r="S194" s="270"/>
      <c r="T194" s="270"/>
      <c r="U194" s="270"/>
      <c r="V194" s="270"/>
      <c r="W194" s="270"/>
      <c r="X194" s="270"/>
      <c r="Y194" s="270"/>
      <c r="Z194" s="270"/>
      <c r="AA194" s="270"/>
      <c r="AB194" s="270"/>
      <c r="AC194" s="270"/>
      <c r="AD194" s="270"/>
      <c r="AE194" s="270"/>
      <c r="AF194" s="270"/>
      <c r="AG194" s="270"/>
      <c r="AH194" s="270"/>
      <c r="AI194" s="270"/>
      <c r="AJ194" s="270"/>
      <c r="AK194" s="270"/>
      <c r="AL194" s="270"/>
      <c r="AM194" s="316"/>
      <c r="AN194" s="316"/>
      <c r="AO194" s="316"/>
      <c r="AP194" s="316"/>
      <c r="AQ194" s="270"/>
      <c r="AR194" s="270"/>
      <c r="AS194" s="270"/>
      <c r="AT194" s="270"/>
      <c r="AU194" s="317"/>
      <c r="AV194" s="270"/>
      <c r="AW194" s="270"/>
      <c r="AX194" s="270"/>
      <c r="AY194" s="270"/>
      <c r="AZ194" s="270"/>
      <c r="BB194" s="274"/>
      <c r="BD194" s="274"/>
      <c r="BF194" s="274"/>
      <c r="BH194" s="274"/>
    </row>
    <row r="195" spans="2:60" s="250" customFormat="1" x14ac:dyDescent="0.25">
      <c r="B195" s="270"/>
      <c r="C195" s="270"/>
      <c r="D195" s="271"/>
      <c r="E195" s="270"/>
      <c r="F195" s="270"/>
      <c r="G195" s="270"/>
      <c r="H195" s="270"/>
      <c r="I195" s="270"/>
      <c r="J195" s="270"/>
      <c r="K195" s="270"/>
      <c r="L195" s="315"/>
      <c r="M195" s="270"/>
      <c r="N195" s="270"/>
      <c r="O195" s="270"/>
      <c r="P195" s="270"/>
      <c r="Q195" s="270"/>
      <c r="R195" s="270"/>
      <c r="S195" s="270"/>
      <c r="T195" s="270"/>
      <c r="U195" s="270"/>
      <c r="V195" s="270"/>
      <c r="W195" s="270"/>
      <c r="X195" s="270"/>
      <c r="Y195" s="270"/>
      <c r="Z195" s="270"/>
      <c r="AA195" s="270"/>
      <c r="AB195" s="270"/>
      <c r="AC195" s="270"/>
      <c r="AD195" s="270"/>
      <c r="AE195" s="270"/>
      <c r="AF195" s="270"/>
      <c r="AG195" s="270"/>
      <c r="AH195" s="270"/>
      <c r="AI195" s="270"/>
      <c r="AJ195" s="270"/>
      <c r="AK195" s="270"/>
      <c r="AL195" s="270"/>
      <c r="AM195" s="316"/>
      <c r="AN195" s="316"/>
      <c r="AO195" s="316"/>
      <c r="AP195" s="316"/>
      <c r="AQ195" s="270"/>
      <c r="AR195" s="270"/>
      <c r="AS195" s="270"/>
      <c r="AT195" s="270"/>
      <c r="AU195" s="317"/>
      <c r="AV195" s="270"/>
      <c r="AW195" s="270"/>
      <c r="AX195" s="270"/>
      <c r="AY195" s="270"/>
      <c r="AZ195" s="270"/>
      <c r="BB195" s="274"/>
      <c r="BD195" s="274"/>
      <c r="BF195" s="274"/>
      <c r="BH195" s="274"/>
    </row>
    <row r="196" spans="2:60" s="250" customFormat="1" x14ac:dyDescent="0.25">
      <c r="B196" s="270"/>
      <c r="C196" s="270"/>
      <c r="D196" s="271"/>
      <c r="E196" s="270"/>
      <c r="F196" s="270"/>
      <c r="G196" s="270"/>
      <c r="H196" s="270"/>
      <c r="I196" s="270"/>
      <c r="J196" s="270"/>
      <c r="K196" s="270"/>
      <c r="L196" s="315"/>
      <c r="M196" s="270"/>
      <c r="N196" s="270"/>
      <c r="O196" s="270"/>
      <c r="P196" s="270"/>
      <c r="Q196" s="270"/>
      <c r="R196" s="270"/>
      <c r="S196" s="270"/>
      <c r="T196" s="270"/>
      <c r="U196" s="270"/>
      <c r="V196" s="270"/>
      <c r="W196" s="270"/>
      <c r="X196" s="270"/>
      <c r="Y196" s="270"/>
      <c r="Z196" s="270"/>
      <c r="AA196" s="270"/>
      <c r="AB196" s="270"/>
      <c r="AC196" s="270"/>
      <c r="AD196" s="270"/>
      <c r="AE196" s="270"/>
      <c r="AF196" s="270"/>
      <c r="AG196" s="270"/>
      <c r="AH196" s="270"/>
      <c r="AI196" s="270"/>
      <c r="AJ196" s="270"/>
      <c r="AK196" s="270"/>
      <c r="AL196" s="270"/>
      <c r="AM196" s="316"/>
      <c r="AN196" s="316"/>
      <c r="AO196" s="316"/>
      <c r="AP196" s="316"/>
      <c r="AQ196" s="270"/>
      <c r="AR196" s="270"/>
      <c r="AS196" s="270"/>
      <c r="AT196" s="270"/>
      <c r="AU196" s="317"/>
      <c r="AV196" s="270"/>
      <c r="AW196" s="270"/>
      <c r="AX196" s="270"/>
      <c r="AY196" s="270"/>
      <c r="AZ196" s="270"/>
      <c r="BB196" s="274"/>
      <c r="BD196" s="274"/>
      <c r="BF196" s="274"/>
      <c r="BH196" s="274"/>
    </row>
    <row r="197" spans="2:60" s="250" customFormat="1" x14ac:dyDescent="0.25">
      <c r="B197" s="270"/>
      <c r="C197" s="270"/>
      <c r="D197" s="271"/>
      <c r="E197" s="270"/>
      <c r="F197" s="270"/>
      <c r="G197" s="270"/>
      <c r="H197" s="270"/>
      <c r="I197" s="270"/>
      <c r="J197" s="270"/>
      <c r="K197" s="270"/>
      <c r="L197" s="315"/>
      <c r="M197" s="270"/>
      <c r="N197" s="270"/>
      <c r="O197" s="270"/>
      <c r="P197" s="270"/>
      <c r="Q197" s="270"/>
      <c r="R197" s="270"/>
      <c r="S197" s="270"/>
      <c r="T197" s="270"/>
      <c r="U197" s="270"/>
      <c r="V197" s="270"/>
      <c r="W197" s="270"/>
      <c r="X197" s="270"/>
      <c r="Y197" s="270"/>
      <c r="Z197" s="270"/>
      <c r="AA197" s="270"/>
      <c r="AB197" s="270"/>
      <c r="AC197" s="270"/>
      <c r="AD197" s="270"/>
      <c r="AE197" s="270"/>
      <c r="AF197" s="270"/>
      <c r="AG197" s="270"/>
      <c r="AH197" s="270"/>
      <c r="AI197" s="270"/>
      <c r="AJ197" s="270"/>
      <c r="AK197" s="270"/>
      <c r="AL197" s="270"/>
      <c r="AM197" s="316"/>
      <c r="AN197" s="316"/>
      <c r="AO197" s="316"/>
      <c r="AP197" s="316"/>
      <c r="AQ197" s="270"/>
      <c r="AR197" s="270"/>
      <c r="AS197" s="270"/>
      <c r="AT197" s="270"/>
      <c r="AU197" s="317"/>
      <c r="AV197" s="270"/>
      <c r="AW197" s="270"/>
      <c r="AX197" s="270"/>
      <c r="AY197" s="270"/>
      <c r="AZ197" s="270"/>
      <c r="BB197" s="274"/>
      <c r="BD197" s="274"/>
      <c r="BF197" s="274"/>
      <c r="BH197" s="274"/>
    </row>
    <row r="198" spans="2:60" s="250" customFormat="1" x14ac:dyDescent="0.25">
      <c r="B198" s="270"/>
      <c r="C198" s="270"/>
      <c r="D198" s="271"/>
      <c r="E198" s="270"/>
      <c r="F198" s="270"/>
      <c r="G198" s="270"/>
      <c r="H198" s="270"/>
      <c r="I198" s="270"/>
      <c r="J198" s="270"/>
      <c r="K198" s="270"/>
      <c r="L198" s="315"/>
      <c r="M198" s="270"/>
      <c r="N198" s="270"/>
      <c r="O198" s="270"/>
      <c r="P198" s="270"/>
      <c r="Q198" s="270"/>
      <c r="R198" s="270"/>
      <c r="S198" s="270"/>
      <c r="T198" s="270"/>
      <c r="U198" s="270"/>
      <c r="V198" s="270"/>
      <c r="W198" s="270"/>
      <c r="X198" s="270"/>
      <c r="Y198" s="270"/>
      <c r="Z198" s="270"/>
      <c r="AA198" s="270"/>
      <c r="AB198" s="270"/>
      <c r="AC198" s="270"/>
      <c r="AD198" s="270"/>
      <c r="AE198" s="270"/>
      <c r="AF198" s="270"/>
      <c r="AG198" s="270"/>
      <c r="AH198" s="270"/>
      <c r="AI198" s="270"/>
      <c r="AJ198" s="270"/>
      <c r="AK198" s="270"/>
      <c r="AL198" s="270"/>
      <c r="AM198" s="316"/>
      <c r="AN198" s="316"/>
      <c r="AO198" s="316"/>
      <c r="AP198" s="316"/>
      <c r="AQ198" s="270"/>
      <c r="AR198" s="270"/>
      <c r="AS198" s="270"/>
      <c r="AT198" s="270"/>
      <c r="AU198" s="317"/>
      <c r="AV198" s="270"/>
      <c r="AW198" s="270"/>
      <c r="AX198" s="270"/>
      <c r="AY198" s="270"/>
      <c r="AZ198" s="270"/>
      <c r="BB198" s="274"/>
      <c r="BD198" s="274"/>
      <c r="BF198" s="274"/>
      <c r="BH198" s="274"/>
    </row>
    <row r="199" spans="2:60" s="250" customFormat="1" x14ac:dyDescent="0.25">
      <c r="B199" s="270"/>
      <c r="C199" s="270"/>
      <c r="D199" s="271"/>
      <c r="E199" s="270"/>
      <c r="F199" s="270"/>
      <c r="G199" s="270"/>
      <c r="H199" s="270"/>
      <c r="I199" s="270"/>
      <c r="J199" s="270"/>
      <c r="K199" s="270"/>
      <c r="L199" s="315"/>
      <c r="M199" s="270"/>
      <c r="N199" s="270"/>
      <c r="O199" s="270"/>
      <c r="P199" s="270"/>
      <c r="Q199" s="270"/>
      <c r="R199" s="270"/>
      <c r="S199" s="270"/>
      <c r="T199" s="270"/>
      <c r="U199" s="270"/>
      <c r="V199" s="270"/>
      <c r="W199" s="270"/>
      <c r="X199" s="270"/>
      <c r="Y199" s="270"/>
      <c r="Z199" s="270"/>
      <c r="AA199" s="270"/>
      <c r="AB199" s="270"/>
      <c r="AC199" s="270"/>
      <c r="AD199" s="270"/>
      <c r="AE199" s="270"/>
      <c r="AF199" s="270"/>
      <c r="AG199" s="270"/>
      <c r="AH199" s="270"/>
      <c r="AI199" s="270"/>
      <c r="AJ199" s="270"/>
      <c r="AK199" s="270"/>
      <c r="AL199" s="270"/>
      <c r="AM199" s="316"/>
      <c r="AN199" s="316"/>
      <c r="AO199" s="316"/>
      <c r="AP199" s="316"/>
      <c r="AQ199" s="270"/>
      <c r="AR199" s="270"/>
      <c r="AS199" s="270"/>
      <c r="AT199" s="270"/>
      <c r="AU199" s="317"/>
      <c r="AV199" s="270"/>
      <c r="AW199" s="270"/>
      <c r="AX199" s="270"/>
      <c r="AY199" s="270"/>
      <c r="AZ199" s="270"/>
      <c r="BB199" s="274"/>
      <c r="BD199" s="274"/>
      <c r="BF199" s="274"/>
      <c r="BH199" s="274"/>
    </row>
    <row r="200" spans="2:60" s="250" customFormat="1" x14ac:dyDescent="0.25">
      <c r="B200" s="270"/>
      <c r="C200" s="270"/>
      <c r="D200" s="271"/>
      <c r="E200" s="270"/>
      <c r="F200" s="270"/>
      <c r="G200" s="270"/>
      <c r="H200" s="270"/>
      <c r="I200" s="270"/>
      <c r="J200" s="270"/>
      <c r="K200" s="270"/>
      <c r="L200" s="315"/>
      <c r="M200" s="270"/>
      <c r="N200" s="270"/>
      <c r="O200" s="270"/>
      <c r="P200" s="270"/>
      <c r="Q200" s="270"/>
      <c r="R200" s="270"/>
      <c r="S200" s="270"/>
      <c r="T200" s="270"/>
      <c r="U200" s="270"/>
      <c r="V200" s="270"/>
      <c r="W200" s="270"/>
      <c r="X200" s="270"/>
      <c r="Y200" s="270"/>
      <c r="Z200" s="270"/>
      <c r="AA200" s="270"/>
      <c r="AB200" s="270"/>
      <c r="AC200" s="270"/>
      <c r="AD200" s="270"/>
      <c r="AE200" s="270"/>
      <c r="AF200" s="270"/>
      <c r="AG200" s="270"/>
      <c r="AH200" s="270"/>
      <c r="AI200" s="270"/>
      <c r="AJ200" s="270"/>
      <c r="AK200" s="270"/>
      <c r="AL200" s="270"/>
      <c r="AM200" s="316"/>
      <c r="AN200" s="316"/>
      <c r="AO200" s="316"/>
      <c r="AP200" s="316"/>
      <c r="AQ200" s="270"/>
      <c r="AR200" s="270"/>
      <c r="AS200" s="270"/>
      <c r="AT200" s="270"/>
      <c r="AU200" s="317"/>
      <c r="AV200" s="270"/>
      <c r="AW200" s="270"/>
      <c r="AX200" s="270"/>
      <c r="AY200" s="270"/>
      <c r="AZ200" s="270"/>
      <c r="BB200" s="274"/>
      <c r="BD200" s="274"/>
      <c r="BF200" s="274"/>
      <c r="BH200" s="274"/>
    </row>
    <row r="201" spans="2:60" s="250" customFormat="1" x14ac:dyDescent="0.25">
      <c r="B201" s="270"/>
      <c r="C201" s="270"/>
      <c r="D201" s="271"/>
      <c r="E201" s="270"/>
      <c r="F201" s="270"/>
      <c r="G201" s="270"/>
      <c r="H201" s="270"/>
      <c r="I201" s="270"/>
      <c r="J201" s="270"/>
      <c r="K201" s="270"/>
      <c r="L201" s="315"/>
      <c r="M201" s="270"/>
      <c r="N201" s="270"/>
      <c r="O201" s="270"/>
      <c r="P201" s="270"/>
      <c r="Q201" s="270"/>
      <c r="R201" s="270"/>
      <c r="S201" s="270"/>
      <c r="T201" s="270"/>
      <c r="U201" s="270"/>
      <c r="V201" s="270"/>
      <c r="W201" s="270"/>
      <c r="X201" s="270"/>
      <c r="Y201" s="270"/>
      <c r="Z201" s="270"/>
      <c r="AA201" s="270"/>
      <c r="AB201" s="270"/>
      <c r="AC201" s="270"/>
      <c r="AD201" s="270"/>
      <c r="AE201" s="270"/>
      <c r="AF201" s="270"/>
      <c r="AG201" s="270"/>
      <c r="AH201" s="270"/>
      <c r="AI201" s="270"/>
      <c r="AJ201" s="270"/>
      <c r="AK201" s="270"/>
      <c r="AL201" s="270"/>
      <c r="AM201" s="316"/>
      <c r="AN201" s="316"/>
      <c r="AO201" s="316"/>
      <c r="AP201" s="316"/>
      <c r="AQ201" s="270"/>
      <c r="AR201" s="270"/>
      <c r="AS201" s="270"/>
      <c r="AT201" s="270"/>
      <c r="AU201" s="317"/>
      <c r="AV201" s="270"/>
      <c r="AW201" s="270"/>
      <c r="AX201" s="270"/>
      <c r="AY201" s="270"/>
      <c r="AZ201" s="270"/>
      <c r="BB201" s="274"/>
      <c r="BD201" s="274"/>
      <c r="BF201" s="274"/>
      <c r="BH201" s="274"/>
    </row>
    <row r="202" spans="2:60" s="250" customFormat="1" x14ac:dyDescent="0.25">
      <c r="B202" s="270"/>
      <c r="C202" s="270"/>
      <c r="D202" s="271"/>
      <c r="E202" s="270"/>
      <c r="F202" s="270"/>
      <c r="G202" s="270"/>
      <c r="H202" s="270"/>
      <c r="I202" s="270"/>
      <c r="J202" s="270"/>
      <c r="K202" s="270"/>
      <c r="L202" s="315"/>
      <c r="M202" s="270"/>
      <c r="N202" s="270"/>
      <c r="O202" s="270"/>
      <c r="P202" s="270"/>
      <c r="Q202" s="270"/>
      <c r="R202" s="270"/>
      <c r="S202" s="270"/>
      <c r="T202" s="270"/>
      <c r="U202" s="270"/>
      <c r="V202" s="270"/>
      <c r="W202" s="270"/>
      <c r="X202" s="270"/>
      <c r="Y202" s="270"/>
      <c r="Z202" s="270"/>
      <c r="AA202" s="270"/>
      <c r="AB202" s="270"/>
      <c r="AC202" s="270"/>
      <c r="AD202" s="270"/>
      <c r="AE202" s="270"/>
      <c r="AF202" s="270"/>
      <c r="AG202" s="270"/>
      <c r="AH202" s="270"/>
      <c r="AI202" s="270"/>
      <c r="AJ202" s="270"/>
      <c r="AK202" s="270"/>
      <c r="AL202" s="270"/>
      <c r="AM202" s="316"/>
      <c r="AN202" s="316"/>
      <c r="AO202" s="316"/>
      <c r="AP202" s="316"/>
      <c r="AQ202" s="270"/>
      <c r="AR202" s="270"/>
      <c r="AS202" s="270"/>
      <c r="AT202" s="270"/>
      <c r="AU202" s="317"/>
      <c r="AV202" s="270"/>
      <c r="AW202" s="270"/>
      <c r="AX202" s="270"/>
      <c r="AY202" s="270"/>
      <c r="AZ202" s="270"/>
      <c r="BB202" s="274"/>
      <c r="BD202" s="274"/>
      <c r="BF202" s="274"/>
      <c r="BH202" s="274"/>
    </row>
    <row r="203" spans="2:60" s="250" customFormat="1" x14ac:dyDescent="0.25">
      <c r="B203" s="270"/>
      <c r="C203" s="270"/>
      <c r="D203" s="271"/>
      <c r="E203" s="270"/>
      <c r="F203" s="270"/>
      <c r="G203" s="270"/>
      <c r="H203" s="270"/>
      <c r="I203" s="270"/>
      <c r="J203" s="270"/>
      <c r="K203" s="270"/>
      <c r="L203" s="315"/>
      <c r="M203" s="270"/>
      <c r="N203" s="270"/>
      <c r="O203" s="270"/>
      <c r="P203" s="270"/>
      <c r="Q203" s="270"/>
      <c r="R203" s="270"/>
      <c r="S203" s="270"/>
      <c r="T203" s="270"/>
      <c r="U203" s="270"/>
      <c r="V203" s="270"/>
      <c r="W203" s="270"/>
      <c r="X203" s="270"/>
      <c r="Y203" s="270"/>
      <c r="Z203" s="270"/>
      <c r="AA203" s="270"/>
      <c r="AB203" s="270"/>
      <c r="AC203" s="270"/>
      <c r="AD203" s="270"/>
      <c r="AE203" s="270"/>
      <c r="AF203" s="270"/>
      <c r="AG203" s="270"/>
      <c r="AH203" s="270"/>
      <c r="AI203" s="270"/>
      <c r="AJ203" s="270"/>
      <c r="AK203" s="270"/>
      <c r="AL203" s="270"/>
      <c r="AM203" s="316"/>
      <c r="AN203" s="316"/>
      <c r="AO203" s="316"/>
      <c r="AP203" s="316"/>
      <c r="AQ203" s="270"/>
      <c r="AR203" s="270"/>
      <c r="AS203" s="270"/>
      <c r="AT203" s="270"/>
      <c r="AU203" s="317"/>
      <c r="AV203" s="270"/>
      <c r="AW203" s="270"/>
      <c r="AX203" s="270"/>
      <c r="AY203" s="270"/>
      <c r="AZ203" s="270"/>
      <c r="BB203" s="274"/>
      <c r="BD203" s="274"/>
      <c r="BF203" s="274"/>
      <c r="BH203" s="274"/>
    </row>
    <row r="204" spans="2:60" s="250" customFormat="1" x14ac:dyDescent="0.25">
      <c r="B204" s="270"/>
      <c r="C204" s="270"/>
      <c r="D204" s="271"/>
      <c r="E204" s="270"/>
      <c r="F204" s="270"/>
      <c r="G204" s="270"/>
      <c r="H204" s="270"/>
      <c r="I204" s="270"/>
      <c r="J204" s="270"/>
      <c r="K204" s="270"/>
      <c r="L204" s="315"/>
      <c r="M204" s="270"/>
      <c r="N204" s="270"/>
      <c r="O204" s="270"/>
      <c r="P204" s="270"/>
      <c r="Q204" s="270"/>
      <c r="R204" s="270"/>
      <c r="S204" s="270"/>
      <c r="T204" s="270"/>
      <c r="U204" s="270"/>
      <c r="V204" s="270"/>
      <c r="W204" s="270"/>
      <c r="X204" s="270"/>
      <c r="Y204" s="270"/>
      <c r="Z204" s="270"/>
      <c r="AA204" s="270"/>
      <c r="AB204" s="270"/>
      <c r="AC204" s="270"/>
      <c r="AD204" s="270"/>
      <c r="AE204" s="270"/>
      <c r="AF204" s="270"/>
      <c r="AG204" s="270"/>
      <c r="AH204" s="270"/>
      <c r="AI204" s="270"/>
      <c r="AJ204" s="270"/>
      <c r="AK204" s="270"/>
      <c r="AL204" s="270"/>
      <c r="AM204" s="316"/>
      <c r="AN204" s="316"/>
      <c r="AO204" s="316"/>
      <c r="AP204" s="316"/>
      <c r="AQ204" s="270"/>
      <c r="AR204" s="270"/>
      <c r="AS204" s="270"/>
      <c r="AT204" s="270"/>
      <c r="AU204" s="317"/>
      <c r="AV204" s="270"/>
      <c r="AW204" s="270"/>
      <c r="AX204" s="270"/>
      <c r="AY204" s="270"/>
      <c r="AZ204" s="270"/>
      <c r="BB204" s="274"/>
      <c r="BD204" s="274"/>
      <c r="BF204" s="274"/>
      <c r="BH204" s="274"/>
    </row>
    <row r="205" spans="2:60" s="250" customFormat="1" x14ac:dyDescent="0.25">
      <c r="B205" s="270"/>
      <c r="C205" s="270"/>
      <c r="D205" s="271"/>
      <c r="E205" s="270"/>
      <c r="F205" s="270"/>
      <c r="G205" s="270"/>
      <c r="H205" s="270"/>
      <c r="I205" s="270"/>
      <c r="J205" s="270"/>
      <c r="K205" s="270"/>
      <c r="L205" s="315"/>
      <c r="M205" s="270"/>
      <c r="N205" s="270"/>
      <c r="O205" s="270"/>
      <c r="P205" s="270"/>
      <c r="Q205" s="270"/>
      <c r="R205" s="270"/>
      <c r="S205" s="270"/>
      <c r="T205" s="270"/>
      <c r="U205" s="270"/>
      <c r="V205" s="270"/>
      <c r="W205" s="270"/>
      <c r="X205" s="270"/>
      <c r="Y205" s="270"/>
      <c r="Z205" s="270"/>
      <c r="AA205" s="270"/>
      <c r="AB205" s="270"/>
      <c r="AC205" s="270"/>
      <c r="AD205" s="270"/>
      <c r="AE205" s="270"/>
      <c r="AF205" s="270"/>
      <c r="AG205" s="270"/>
      <c r="AH205" s="270"/>
      <c r="AI205" s="270"/>
      <c r="AJ205" s="270"/>
      <c r="AK205" s="270"/>
      <c r="AL205" s="270"/>
      <c r="AM205" s="316"/>
      <c r="AN205" s="316"/>
      <c r="AO205" s="316"/>
      <c r="AP205" s="316"/>
      <c r="AQ205" s="270"/>
      <c r="AR205" s="270"/>
      <c r="AS205" s="270"/>
      <c r="AT205" s="270"/>
      <c r="AU205" s="317"/>
      <c r="AV205" s="270"/>
      <c r="AW205" s="270"/>
      <c r="AX205" s="270"/>
      <c r="AY205" s="270"/>
      <c r="AZ205" s="270"/>
      <c r="BB205" s="274"/>
      <c r="BD205" s="274"/>
      <c r="BF205" s="274"/>
      <c r="BH205" s="274"/>
    </row>
    <row r="206" spans="2:60" s="250" customFormat="1" x14ac:dyDescent="0.25">
      <c r="B206" s="270"/>
      <c r="C206" s="270"/>
      <c r="D206" s="271"/>
      <c r="E206" s="270"/>
      <c r="F206" s="270"/>
      <c r="G206" s="270"/>
      <c r="H206" s="270"/>
      <c r="I206" s="270"/>
      <c r="J206" s="270"/>
      <c r="K206" s="270"/>
      <c r="L206" s="315"/>
      <c r="M206" s="270"/>
      <c r="N206" s="270"/>
      <c r="O206" s="270"/>
      <c r="P206" s="270"/>
      <c r="Q206" s="270"/>
      <c r="R206" s="270"/>
      <c r="S206" s="270"/>
      <c r="T206" s="270"/>
      <c r="U206" s="270"/>
      <c r="V206" s="270"/>
      <c r="W206" s="270"/>
      <c r="X206" s="270"/>
      <c r="Y206" s="270"/>
      <c r="Z206" s="270"/>
      <c r="AA206" s="270"/>
      <c r="AB206" s="270"/>
      <c r="AC206" s="270"/>
      <c r="AD206" s="270"/>
      <c r="AE206" s="270"/>
      <c r="AF206" s="270"/>
      <c r="AG206" s="270"/>
      <c r="AH206" s="270"/>
      <c r="AI206" s="270"/>
      <c r="AJ206" s="270"/>
      <c r="AK206" s="270"/>
      <c r="AL206" s="270"/>
      <c r="AM206" s="316"/>
      <c r="AN206" s="316"/>
      <c r="AO206" s="316"/>
      <c r="AP206" s="316"/>
      <c r="AQ206" s="270"/>
      <c r="AR206" s="270"/>
      <c r="AS206" s="270"/>
      <c r="AT206" s="270"/>
      <c r="AU206" s="317"/>
      <c r="AV206" s="270"/>
      <c r="AW206" s="270"/>
      <c r="AX206" s="270"/>
      <c r="AY206" s="270"/>
      <c r="AZ206" s="270"/>
      <c r="BB206" s="274"/>
      <c r="BD206" s="274"/>
      <c r="BF206" s="274"/>
      <c r="BH206" s="274"/>
    </row>
    <row r="207" spans="2:60" s="250" customFormat="1" x14ac:dyDescent="0.25">
      <c r="B207" s="270"/>
      <c r="C207" s="270"/>
      <c r="D207" s="271"/>
      <c r="E207" s="270"/>
      <c r="F207" s="270"/>
      <c r="G207" s="270"/>
      <c r="H207" s="270"/>
      <c r="I207" s="270"/>
      <c r="J207" s="270"/>
      <c r="K207" s="270"/>
      <c r="L207" s="315"/>
      <c r="M207" s="270"/>
      <c r="N207" s="270"/>
      <c r="O207" s="270"/>
      <c r="P207" s="270"/>
      <c r="Q207" s="270"/>
      <c r="R207" s="270"/>
      <c r="S207" s="270"/>
      <c r="T207" s="270"/>
      <c r="U207" s="270"/>
      <c r="V207" s="270"/>
      <c r="W207" s="270"/>
      <c r="X207" s="270"/>
      <c r="Y207" s="270"/>
      <c r="Z207" s="270"/>
      <c r="AA207" s="270"/>
      <c r="AB207" s="270"/>
      <c r="AC207" s="270"/>
      <c r="AD207" s="270"/>
      <c r="AE207" s="270"/>
      <c r="AF207" s="270"/>
      <c r="AG207" s="270"/>
      <c r="AH207" s="270"/>
      <c r="AI207" s="270"/>
      <c r="AJ207" s="270"/>
      <c r="AK207" s="270"/>
      <c r="AL207" s="270"/>
      <c r="AM207" s="316"/>
      <c r="AN207" s="316"/>
      <c r="AO207" s="316"/>
      <c r="AP207" s="316"/>
      <c r="AQ207" s="270"/>
      <c r="AR207" s="270"/>
      <c r="AS207" s="270"/>
      <c r="AT207" s="270"/>
      <c r="AU207" s="317"/>
      <c r="AV207" s="270"/>
      <c r="AW207" s="270"/>
      <c r="AX207" s="270"/>
      <c r="AY207" s="270"/>
      <c r="AZ207" s="270"/>
      <c r="BB207" s="274"/>
      <c r="BD207" s="274"/>
      <c r="BF207" s="274"/>
      <c r="BH207" s="274"/>
    </row>
    <row r="208" spans="2:60" s="250" customFormat="1" x14ac:dyDescent="0.25">
      <c r="B208" s="270"/>
      <c r="C208" s="270"/>
      <c r="D208" s="271"/>
      <c r="E208" s="270"/>
      <c r="F208" s="270"/>
      <c r="G208" s="270"/>
      <c r="H208" s="270"/>
      <c r="I208" s="270"/>
      <c r="J208" s="270"/>
      <c r="K208" s="270"/>
      <c r="L208" s="315"/>
      <c r="M208" s="270"/>
      <c r="N208" s="270"/>
      <c r="O208" s="270"/>
      <c r="P208" s="270"/>
      <c r="Q208" s="270"/>
      <c r="R208" s="270"/>
      <c r="S208" s="270"/>
      <c r="T208" s="270"/>
      <c r="U208" s="270"/>
      <c r="V208" s="270"/>
      <c r="W208" s="270"/>
      <c r="X208" s="270"/>
      <c r="Y208" s="270"/>
      <c r="Z208" s="270"/>
      <c r="AA208" s="270"/>
      <c r="AB208" s="270"/>
      <c r="AC208" s="270"/>
      <c r="AD208" s="270"/>
      <c r="AE208" s="270"/>
      <c r="AF208" s="270"/>
      <c r="AG208" s="270"/>
      <c r="AH208" s="270"/>
      <c r="AI208" s="270"/>
      <c r="AJ208" s="270"/>
      <c r="AK208" s="270"/>
      <c r="AL208" s="270"/>
      <c r="AM208" s="316"/>
      <c r="AN208" s="316"/>
      <c r="AO208" s="316"/>
      <c r="AP208" s="316"/>
      <c r="AQ208" s="270"/>
      <c r="AR208" s="270"/>
      <c r="AS208" s="270"/>
      <c r="AT208" s="270"/>
      <c r="AU208" s="317"/>
      <c r="AV208" s="270"/>
      <c r="AW208" s="270"/>
      <c r="AX208" s="270"/>
      <c r="AY208" s="270"/>
      <c r="AZ208" s="270"/>
      <c r="BB208" s="274"/>
      <c r="BD208" s="274"/>
      <c r="BF208" s="274"/>
      <c r="BH208" s="274"/>
    </row>
    <row r="209" spans="2:60" s="250" customFormat="1" x14ac:dyDescent="0.25">
      <c r="B209" s="270"/>
      <c r="C209" s="270"/>
      <c r="D209" s="271"/>
      <c r="E209" s="270"/>
      <c r="F209" s="270"/>
      <c r="G209" s="270"/>
      <c r="H209" s="270"/>
      <c r="I209" s="270"/>
      <c r="J209" s="270"/>
      <c r="K209" s="270"/>
      <c r="L209" s="315"/>
      <c r="M209" s="270"/>
      <c r="N209" s="270"/>
      <c r="O209" s="270"/>
      <c r="P209" s="270"/>
      <c r="Q209" s="270"/>
      <c r="R209" s="270"/>
      <c r="S209" s="270"/>
      <c r="T209" s="270"/>
      <c r="U209" s="270"/>
      <c r="V209" s="270"/>
      <c r="W209" s="270"/>
      <c r="X209" s="270"/>
      <c r="Y209" s="270"/>
      <c r="Z209" s="270"/>
      <c r="AA209" s="270"/>
      <c r="AB209" s="270"/>
      <c r="AC209" s="270"/>
      <c r="AD209" s="270"/>
      <c r="AE209" s="270"/>
      <c r="AF209" s="270"/>
      <c r="AG209" s="270"/>
      <c r="AH209" s="270"/>
      <c r="AI209" s="270"/>
      <c r="AJ209" s="270"/>
      <c r="AK209" s="270"/>
      <c r="AL209" s="270"/>
      <c r="AM209" s="316"/>
      <c r="AN209" s="316"/>
      <c r="AO209" s="316"/>
      <c r="AP209" s="316"/>
      <c r="AQ209" s="270"/>
      <c r="AR209" s="270"/>
      <c r="AS209" s="270"/>
      <c r="AT209" s="270"/>
      <c r="AU209" s="317"/>
      <c r="AV209" s="270"/>
      <c r="AW209" s="270"/>
      <c r="AX209" s="270"/>
      <c r="AY209" s="270"/>
      <c r="AZ209" s="270"/>
      <c r="BB209" s="274"/>
      <c r="BD209" s="274"/>
      <c r="BF209" s="274"/>
      <c r="BH209" s="274"/>
    </row>
    <row r="210" spans="2:60" s="250" customFormat="1" x14ac:dyDescent="0.25">
      <c r="B210" s="270"/>
      <c r="C210" s="270"/>
      <c r="D210" s="271"/>
      <c r="E210" s="270"/>
      <c r="F210" s="270"/>
      <c r="G210" s="270"/>
      <c r="H210" s="270"/>
      <c r="I210" s="270"/>
      <c r="J210" s="270"/>
      <c r="K210" s="270"/>
      <c r="L210" s="315"/>
      <c r="M210" s="270"/>
      <c r="N210" s="270"/>
      <c r="O210" s="270"/>
      <c r="P210" s="270"/>
      <c r="Q210" s="270"/>
      <c r="R210" s="270"/>
      <c r="S210" s="270"/>
      <c r="T210" s="270"/>
      <c r="U210" s="270"/>
      <c r="V210" s="270"/>
      <c r="W210" s="270"/>
      <c r="X210" s="270"/>
      <c r="Y210" s="270"/>
      <c r="Z210" s="270"/>
      <c r="AA210" s="270"/>
      <c r="AB210" s="270"/>
      <c r="AC210" s="270"/>
      <c r="AD210" s="270"/>
      <c r="AE210" s="270"/>
      <c r="AF210" s="270"/>
      <c r="AG210" s="270"/>
      <c r="AH210" s="270"/>
      <c r="AI210" s="270"/>
      <c r="AJ210" s="270"/>
      <c r="AK210" s="270"/>
      <c r="AL210" s="270"/>
      <c r="AM210" s="316"/>
      <c r="AN210" s="316"/>
      <c r="AO210" s="316"/>
      <c r="AP210" s="316"/>
      <c r="AQ210" s="270"/>
      <c r="AR210" s="270"/>
      <c r="AS210" s="270"/>
      <c r="AT210" s="270"/>
      <c r="AU210" s="317"/>
      <c r="AV210" s="270"/>
      <c r="AW210" s="270"/>
      <c r="AX210" s="270"/>
      <c r="AY210" s="270"/>
      <c r="AZ210" s="270"/>
      <c r="BB210" s="274"/>
      <c r="BD210" s="274"/>
      <c r="BF210" s="274"/>
      <c r="BH210" s="274"/>
    </row>
    <row r="211" spans="2:60" s="250" customFormat="1" x14ac:dyDescent="0.25">
      <c r="B211" s="270"/>
      <c r="C211" s="270"/>
      <c r="D211" s="271"/>
      <c r="E211" s="270"/>
      <c r="F211" s="270"/>
      <c r="G211" s="270"/>
      <c r="H211" s="270"/>
      <c r="I211" s="270"/>
      <c r="J211" s="270"/>
      <c r="K211" s="270"/>
      <c r="L211" s="315"/>
      <c r="M211" s="270"/>
      <c r="N211" s="270"/>
      <c r="O211" s="270"/>
      <c r="P211" s="270"/>
      <c r="Q211" s="270"/>
      <c r="R211" s="270"/>
      <c r="S211" s="270"/>
      <c r="T211" s="270"/>
      <c r="U211" s="270"/>
      <c r="V211" s="270"/>
      <c r="W211" s="270"/>
      <c r="X211" s="270"/>
      <c r="Y211" s="270"/>
      <c r="Z211" s="270"/>
      <c r="AA211" s="270"/>
      <c r="AB211" s="270"/>
      <c r="AC211" s="270"/>
      <c r="AD211" s="270"/>
      <c r="AE211" s="270"/>
      <c r="AF211" s="270"/>
      <c r="AG211" s="270"/>
      <c r="AH211" s="270"/>
      <c r="AI211" s="270"/>
      <c r="AJ211" s="270"/>
      <c r="AK211" s="270"/>
      <c r="AL211" s="270"/>
      <c r="AM211" s="316"/>
      <c r="AN211" s="316"/>
      <c r="AO211" s="316"/>
      <c r="AP211" s="316"/>
      <c r="AQ211" s="270"/>
      <c r="AR211" s="270"/>
      <c r="AS211" s="270"/>
      <c r="AT211" s="270"/>
      <c r="AU211" s="317"/>
      <c r="AV211" s="270"/>
      <c r="AW211" s="270"/>
      <c r="AX211" s="270"/>
      <c r="AY211" s="270"/>
      <c r="AZ211" s="270"/>
      <c r="BB211" s="274"/>
      <c r="BD211" s="274"/>
      <c r="BF211" s="274"/>
      <c r="BH211" s="274"/>
    </row>
    <row r="212" spans="2:60" s="250" customFormat="1" x14ac:dyDescent="0.25">
      <c r="B212" s="270"/>
      <c r="C212" s="270"/>
      <c r="D212" s="271"/>
      <c r="E212" s="270"/>
      <c r="F212" s="270"/>
      <c r="G212" s="270"/>
      <c r="H212" s="270"/>
      <c r="I212" s="270"/>
      <c r="J212" s="270"/>
      <c r="K212" s="270"/>
      <c r="L212" s="315"/>
      <c r="M212" s="270"/>
      <c r="N212" s="270"/>
      <c r="O212" s="270"/>
      <c r="P212" s="270"/>
      <c r="Q212" s="270"/>
      <c r="R212" s="270"/>
      <c r="S212" s="270"/>
      <c r="T212" s="270"/>
      <c r="U212" s="270"/>
      <c r="V212" s="270"/>
      <c r="W212" s="270"/>
      <c r="X212" s="270"/>
      <c r="Y212" s="270"/>
      <c r="Z212" s="270"/>
      <c r="AA212" s="270"/>
      <c r="AB212" s="270"/>
      <c r="AC212" s="270"/>
      <c r="AD212" s="270"/>
      <c r="AE212" s="270"/>
      <c r="AF212" s="270"/>
      <c r="AG212" s="270"/>
      <c r="AH212" s="270"/>
      <c r="AI212" s="270"/>
      <c r="AJ212" s="270"/>
      <c r="AK212" s="270"/>
      <c r="AL212" s="270"/>
      <c r="AM212" s="316"/>
      <c r="AN212" s="316"/>
      <c r="AO212" s="316"/>
      <c r="AP212" s="316"/>
      <c r="AQ212" s="270"/>
      <c r="AR212" s="270"/>
      <c r="AS212" s="270"/>
      <c r="AT212" s="270"/>
      <c r="AU212" s="317"/>
      <c r="AV212" s="270"/>
      <c r="AW212" s="270"/>
      <c r="AX212" s="270"/>
      <c r="AY212" s="270"/>
      <c r="AZ212" s="270"/>
      <c r="BB212" s="274"/>
      <c r="BD212" s="274"/>
      <c r="BF212" s="274"/>
      <c r="BH212" s="274"/>
    </row>
    <row r="213" spans="2:60" s="250" customFormat="1" x14ac:dyDescent="0.25">
      <c r="B213" s="270"/>
      <c r="C213" s="270"/>
      <c r="D213" s="271"/>
      <c r="E213" s="270"/>
      <c r="F213" s="270"/>
      <c r="G213" s="270"/>
      <c r="H213" s="270"/>
      <c r="I213" s="270"/>
      <c r="J213" s="270"/>
      <c r="K213" s="270"/>
      <c r="L213" s="315"/>
      <c r="M213" s="270"/>
      <c r="N213" s="270"/>
      <c r="O213" s="270"/>
      <c r="P213" s="270"/>
      <c r="Q213" s="270"/>
      <c r="R213" s="270"/>
      <c r="S213" s="270"/>
      <c r="T213" s="270"/>
      <c r="U213" s="270"/>
      <c r="V213" s="270"/>
      <c r="W213" s="270"/>
      <c r="X213" s="270"/>
      <c r="Y213" s="270"/>
      <c r="Z213" s="270"/>
      <c r="AA213" s="270"/>
      <c r="AB213" s="270"/>
      <c r="AC213" s="270"/>
      <c r="AD213" s="270"/>
      <c r="AE213" s="270"/>
      <c r="AF213" s="270"/>
      <c r="AG213" s="270"/>
      <c r="AH213" s="270"/>
      <c r="AI213" s="270"/>
      <c r="AJ213" s="270"/>
      <c r="AK213" s="270"/>
      <c r="AL213" s="270"/>
      <c r="AM213" s="316"/>
      <c r="AN213" s="316"/>
      <c r="AO213" s="316"/>
      <c r="AP213" s="316"/>
      <c r="AQ213" s="270"/>
      <c r="AR213" s="270"/>
      <c r="AS213" s="270"/>
      <c r="AT213" s="270"/>
      <c r="AU213" s="317"/>
      <c r="AV213" s="270"/>
      <c r="AW213" s="270"/>
      <c r="AX213" s="270"/>
      <c r="AY213" s="270"/>
      <c r="AZ213" s="270"/>
      <c r="BB213" s="274"/>
      <c r="BD213" s="274"/>
      <c r="BF213" s="274"/>
      <c r="BH213" s="274"/>
    </row>
    <row r="214" spans="2:60" s="250" customFormat="1" x14ac:dyDescent="0.25">
      <c r="B214" s="270"/>
      <c r="C214" s="270"/>
      <c r="D214" s="271"/>
      <c r="E214" s="270"/>
      <c r="F214" s="270"/>
      <c r="G214" s="270"/>
      <c r="H214" s="270"/>
      <c r="I214" s="270"/>
      <c r="J214" s="270"/>
      <c r="K214" s="270"/>
      <c r="L214" s="315"/>
      <c r="M214" s="270"/>
      <c r="N214" s="270"/>
      <c r="O214" s="270"/>
      <c r="P214" s="270"/>
      <c r="Q214" s="270"/>
      <c r="R214" s="270"/>
      <c r="S214" s="270"/>
      <c r="T214" s="270"/>
      <c r="U214" s="270"/>
      <c r="V214" s="270"/>
      <c r="W214" s="270"/>
      <c r="X214" s="270"/>
      <c r="Y214" s="270"/>
      <c r="Z214" s="270"/>
      <c r="AA214" s="270"/>
      <c r="AB214" s="270"/>
      <c r="AC214" s="270"/>
      <c r="AD214" s="270"/>
      <c r="AE214" s="270"/>
      <c r="AF214" s="270"/>
      <c r="AG214" s="270"/>
      <c r="AH214" s="270"/>
      <c r="AI214" s="270"/>
      <c r="AJ214" s="270"/>
      <c r="AK214" s="270"/>
      <c r="AL214" s="270"/>
      <c r="AM214" s="316"/>
      <c r="AN214" s="316"/>
      <c r="AO214" s="316"/>
      <c r="AP214" s="316"/>
      <c r="AQ214" s="270"/>
      <c r="AR214" s="270"/>
      <c r="AS214" s="270"/>
      <c r="AT214" s="270"/>
      <c r="AU214" s="317"/>
      <c r="AV214" s="270"/>
      <c r="AW214" s="270"/>
      <c r="AX214" s="270"/>
      <c r="AY214" s="270"/>
      <c r="AZ214" s="270"/>
      <c r="BB214" s="274"/>
      <c r="BD214" s="274"/>
      <c r="BF214" s="274"/>
      <c r="BH214" s="274"/>
    </row>
    <row r="215" spans="2:60" s="250" customFormat="1" x14ac:dyDescent="0.25">
      <c r="B215" s="270"/>
      <c r="C215" s="270"/>
      <c r="D215" s="271"/>
      <c r="E215" s="270"/>
      <c r="F215" s="270"/>
      <c r="G215" s="270"/>
      <c r="H215" s="270"/>
      <c r="I215" s="270"/>
      <c r="J215" s="270"/>
      <c r="K215" s="270"/>
      <c r="L215" s="315"/>
      <c r="M215" s="270"/>
      <c r="N215" s="270"/>
      <c r="O215" s="270"/>
      <c r="P215" s="270"/>
      <c r="Q215" s="270"/>
      <c r="R215" s="270"/>
      <c r="S215" s="270"/>
      <c r="T215" s="270"/>
      <c r="U215" s="270"/>
      <c r="V215" s="270"/>
      <c r="W215" s="270"/>
      <c r="X215" s="270"/>
      <c r="Y215" s="270"/>
      <c r="Z215" s="270"/>
      <c r="AA215" s="270"/>
      <c r="AB215" s="270"/>
      <c r="AC215" s="270"/>
      <c r="AD215" s="270"/>
      <c r="AE215" s="270"/>
      <c r="AF215" s="270"/>
      <c r="AG215" s="270"/>
      <c r="AH215" s="270"/>
      <c r="AI215" s="270"/>
      <c r="AJ215" s="270"/>
      <c r="AK215" s="270"/>
      <c r="AL215" s="270"/>
      <c r="AM215" s="316"/>
      <c r="AN215" s="316"/>
      <c r="AO215" s="316"/>
      <c r="AP215" s="316"/>
      <c r="AQ215" s="270"/>
      <c r="AR215" s="270"/>
      <c r="AS215" s="270"/>
      <c r="AT215" s="270"/>
      <c r="AU215" s="317"/>
      <c r="AV215" s="270"/>
      <c r="AW215" s="270"/>
      <c r="AX215" s="270"/>
      <c r="AY215" s="270"/>
      <c r="AZ215" s="270"/>
      <c r="BB215" s="274"/>
      <c r="BD215" s="274"/>
      <c r="BF215" s="274"/>
      <c r="BH215" s="274"/>
    </row>
    <row r="216" spans="2:60" s="250" customFormat="1" x14ac:dyDescent="0.25">
      <c r="B216" s="270"/>
      <c r="C216" s="270"/>
      <c r="D216" s="271"/>
      <c r="E216" s="270"/>
      <c r="F216" s="270"/>
      <c r="G216" s="270"/>
      <c r="H216" s="270"/>
      <c r="I216" s="270"/>
      <c r="J216" s="270"/>
      <c r="K216" s="270"/>
      <c r="L216" s="315"/>
      <c r="M216" s="270"/>
      <c r="N216" s="270"/>
      <c r="O216" s="270"/>
      <c r="P216" s="270"/>
      <c r="Q216" s="270"/>
      <c r="R216" s="270"/>
      <c r="S216" s="270"/>
      <c r="T216" s="270"/>
      <c r="U216" s="270"/>
      <c r="V216" s="270"/>
      <c r="W216" s="270"/>
      <c r="X216" s="270"/>
      <c r="Y216" s="270"/>
      <c r="Z216" s="270"/>
      <c r="AA216" s="270"/>
      <c r="AB216" s="270"/>
      <c r="AC216" s="270"/>
      <c r="AD216" s="270"/>
      <c r="AE216" s="270"/>
      <c r="AF216" s="270"/>
      <c r="AG216" s="270"/>
      <c r="AH216" s="270"/>
      <c r="AI216" s="270"/>
      <c r="AJ216" s="270"/>
      <c r="AK216" s="270"/>
      <c r="AL216" s="270"/>
      <c r="AM216" s="316"/>
      <c r="AN216" s="316"/>
      <c r="AO216" s="316"/>
      <c r="AP216" s="316"/>
      <c r="AQ216" s="270"/>
      <c r="AR216" s="270"/>
      <c r="AS216" s="270"/>
      <c r="AT216" s="270"/>
      <c r="AU216" s="317"/>
      <c r="AV216" s="270"/>
      <c r="AW216" s="270"/>
      <c r="AX216" s="270"/>
      <c r="AY216" s="270"/>
      <c r="AZ216" s="270"/>
      <c r="BB216" s="274"/>
      <c r="BD216" s="274"/>
      <c r="BF216" s="274"/>
      <c r="BH216" s="274"/>
    </row>
    <row r="217" spans="2:60" s="250" customFormat="1" x14ac:dyDescent="0.25">
      <c r="B217" s="270"/>
      <c r="C217" s="270"/>
      <c r="D217" s="271"/>
      <c r="E217" s="270"/>
      <c r="F217" s="270"/>
      <c r="G217" s="270"/>
      <c r="H217" s="270"/>
      <c r="I217" s="270"/>
      <c r="J217" s="270"/>
      <c r="K217" s="270"/>
      <c r="L217" s="315"/>
      <c r="M217" s="270"/>
      <c r="N217" s="270"/>
      <c r="O217" s="270"/>
      <c r="P217" s="270"/>
      <c r="Q217" s="270"/>
      <c r="R217" s="270"/>
      <c r="S217" s="270"/>
      <c r="T217" s="270"/>
      <c r="U217" s="270"/>
      <c r="V217" s="270"/>
      <c r="W217" s="270"/>
      <c r="X217" s="270"/>
      <c r="Y217" s="270"/>
      <c r="Z217" s="270"/>
      <c r="AA217" s="270"/>
      <c r="AB217" s="270"/>
      <c r="AC217" s="270"/>
      <c r="AD217" s="270"/>
      <c r="AE217" s="270"/>
      <c r="AF217" s="270"/>
      <c r="AG217" s="270"/>
      <c r="AH217" s="270"/>
      <c r="AI217" s="270"/>
      <c r="AJ217" s="270"/>
      <c r="AK217" s="270"/>
      <c r="AL217" s="270"/>
      <c r="AM217" s="316"/>
      <c r="AN217" s="316"/>
      <c r="AO217" s="316"/>
      <c r="AP217" s="316"/>
      <c r="AQ217" s="270"/>
      <c r="AR217" s="270"/>
      <c r="AS217" s="270"/>
      <c r="AT217" s="270"/>
      <c r="AU217" s="317"/>
      <c r="AV217" s="270"/>
      <c r="AW217" s="270"/>
      <c r="AX217" s="270"/>
      <c r="AY217" s="270"/>
      <c r="AZ217" s="270"/>
      <c r="BB217" s="274"/>
      <c r="BD217" s="274"/>
      <c r="BF217" s="274"/>
      <c r="BH217" s="274"/>
    </row>
    <row r="218" spans="2:60" s="250" customFormat="1" x14ac:dyDescent="0.25">
      <c r="B218" s="270"/>
      <c r="C218" s="270"/>
      <c r="D218" s="271"/>
      <c r="E218" s="270"/>
      <c r="F218" s="270"/>
      <c r="G218" s="270"/>
      <c r="H218" s="270"/>
      <c r="I218" s="270"/>
      <c r="J218" s="270"/>
      <c r="K218" s="270"/>
      <c r="L218" s="315"/>
      <c r="M218" s="270"/>
      <c r="N218" s="270"/>
      <c r="O218" s="270"/>
      <c r="P218" s="270"/>
      <c r="Q218" s="270"/>
      <c r="R218" s="270"/>
      <c r="S218" s="270"/>
      <c r="T218" s="270"/>
      <c r="U218" s="270"/>
      <c r="V218" s="270"/>
      <c r="W218" s="270"/>
      <c r="X218" s="270"/>
      <c r="Y218" s="270"/>
      <c r="Z218" s="270"/>
      <c r="AA218" s="270"/>
      <c r="AB218" s="270"/>
      <c r="AC218" s="270"/>
      <c r="AD218" s="270"/>
      <c r="AE218" s="270"/>
      <c r="AF218" s="270"/>
      <c r="AG218" s="270"/>
      <c r="AH218" s="270"/>
      <c r="AI218" s="270"/>
      <c r="AJ218" s="270"/>
      <c r="AK218" s="270"/>
      <c r="AL218" s="270"/>
      <c r="AM218" s="316"/>
      <c r="AN218" s="316"/>
      <c r="AO218" s="316"/>
      <c r="AP218" s="316"/>
      <c r="AQ218" s="270"/>
      <c r="AR218" s="270"/>
      <c r="AS218" s="270"/>
      <c r="AT218" s="270"/>
      <c r="AU218" s="317"/>
      <c r="AV218" s="270"/>
      <c r="AW218" s="270"/>
      <c r="AX218" s="270"/>
      <c r="AY218" s="270"/>
      <c r="AZ218" s="270"/>
      <c r="BB218" s="274"/>
      <c r="BD218" s="274"/>
      <c r="BF218" s="274"/>
      <c r="BH218" s="274"/>
    </row>
    <row r="219" spans="2:60" s="250" customFormat="1" x14ac:dyDescent="0.25">
      <c r="B219" s="270"/>
      <c r="C219" s="270"/>
      <c r="D219" s="271"/>
      <c r="E219" s="270"/>
      <c r="F219" s="270"/>
      <c r="G219" s="270"/>
      <c r="H219" s="270"/>
      <c r="I219" s="270"/>
      <c r="J219" s="270"/>
      <c r="K219" s="270"/>
      <c r="L219" s="315"/>
      <c r="M219" s="270"/>
      <c r="N219" s="270"/>
      <c r="O219" s="270"/>
      <c r="P219" s="270"/>
      <c r="Q219" s="270"/>
      <c r="R219" s="270"/>
      <c r="S219" s="270"/>
      <c r="T219" s="270"/>
      <c r="U219" s="270"/>
      <c r="V219" s="270"/>
      <c r="W219" s="270"/>
      <c r="X219" s="270"/>
      <c r="Y219" s="270"/>
      <c r="Z219" s="270"/>
      <c r="AA219" s="270"/>
      <c r="AB219" s="270"/>
      <c r="AC219" s="270"/>
      <c r="AD219" s="270"/>
      <c r="AE219" s="270"/>
      <c r="AF219" s="270"/>
      <c r="AG219" s="270"/>
      <c r="AH219" s="270"/>
      <c r="AI219" s="270"/>
      <c r="AJ219" s="270"/>
      <c r="AK219" s="270"/>
      <c r="AL219" s="270"/>
      <c r="AM219" s="316"/>
      <c r="AN219" s="316"/>
      <c r="AO219" s="316"/>
      <c r="AP219" s="316"/>
      <c r="AQ219" s="270"/>
      <c r="AR219" s="270"/>
      <c r="AS219" s="270"/>
      <c r="AT219" s="270"/>
      <c r="AU219" s="317"/>
      <c r="AV219" s="270"/>
      <c r="AW219" s="270"/>
      <c r="AX219" s="270"/>
      <c r="AY219" s="270"/>
      <c r="AZ219" s="270"/>
      <c r="BB219" s="274"/>
      <c r="BD219" s="274"/>
      <c r="BF219" s="274"/>
      <c r="BH219" s="274"/>
    </row>
    <row r="220" spans="2:60" s="250" customFormat="1" x14ac:dyDescent="0.25">
      <c r="B220" s="270"/>
      <c r="C220" s="270"/>
      <c r="D220" s="271"/>
      <c r="E220" s="270"/>
      <c r="F220" s="270"/>
      <c r="G220" s="270"/>
      <c r="H220" s="270"/>
      <c r="I220" s="270"/>
      <c r="J220" s="270"/>
      <c r="K220" s="270"/>
      <c r="L220" s="315"/>
      <c r="M220" s="270"/>
      <c r="N220" s="270"/>
      <c r="O220" s="270"/>
      <c r="P220" s="270"/>
      <c r="Q220" s="270"/>
      <c r="R220" s="270"/>
      <c r="S220" s="270"/>
      <c r="T220" s="270"/>
      <c r="U220" s="270"/>
      <c r="V220" s="270"/>
      <c r="W220" s="270"/>
      <c r="X220" s="270"/>
      <c r="Y220" s="270"/>
      <c r="Z220" s="270"/>
      <c r="AA220" s="270"/>
      <c r="AB220" s="270"/>
      <c r="AC220" s="270"/>
      <c r="AD220" s="270"/>
      <c r="AE220" s="270"/>
      <c r="AF220" s="270"/>
      <c r="AG220" s="270"/>
      <c r="AH220" s="270"/>
      <c r="AI220" s="270"/>
      <c r="AJ220" s="270"/>
      <c r="AK220" s="270"/>
      <c r="AL220" s="270"/>
      <c r="AM220" s="316"/>
      <c r="AN220" s="316"/>
      <c r="AO220" s="316"/>
      <c r="AP220" s="316"/>
      <c r="AQ220" s="270"/>
      <c r="AR220" s="270"/>
      <c r="AS220" s="270"/>
      <c r="AT220" s="270"/>
      <c r="AU220" s="317"/>
      <c r="AV220" s="270"/>
      <c r="AW220" s="270"/>
      <c r="AX220" s="270"/>
      <c r="AY220" s="270"/>
      <c r="AZ220" s="270"/>
      <c r="BB220" s="274"/>
      <c r="BD220" s="274"/>
      <c r="BF220" s="274"/>
      <c r="BH220" s="274"/>
    </row>
    <row r="221" spans="2:60" s="250" customFormat="1" x14ac:dyDescent="0.25">
      <c r="B221" s="270"/>
      <c r="C221" s="270"/>
      <c r="D221" s="271"/>
      <c r="E221" s="270"/>
      <c r="F221" s="270"/>
      <c r="G221" s="270"/>
      <c r="H221" s="270"/>
      <c r="I221" s="270"/>
      <c r="J221" s="270"/>
      <c r="K221" s="270"/>
      <c r="L221" s="315"/>
      <c r="M221" s="270"/>
      <c r="N221" s="270"/>
      <c r="O221" s="270"/>
      <c r="P221" s="270"/>
      <c r="Q221" s="270"/>
      <c r="R221" s="270"/>
      <c r="S221" s="270"/>
      <c r="T221" s="270"/>
      <c r="U221" s="270"/>
      <c r="V221" s="270"/>
      <c r="W221" s="270"/>
      <c r="X221" s="270"/>
      <c r="Y221" s="270"/>
      <c r="Z221" s="270"/>
      <c r="AA221" s="270"/>
      <c r="AB221" s="270"/>
      <c r="AC221" s="270"/>
      <c r="AD221" s="270"/>
      <c r="AE221" s="270"/>
      <c r="AF221" s="270"/>
      <c r="AG221" s="270"/>
      <c r="AH221" s="270"/>
      <c r="AI221" s="270"/>
      <c r="AJ221" s="270"/>
      <c r="AK221" s="270"/>
      <c r="AL221" s="270"/>
      <c r="AM221" s="316"/>
      <c r="AN221" s="316"/>
      <c r="AO221" s="316"/>
      <c r="AP221" s="316"/>
      <c r="AQ221" s="270"/>
      <c r="AR221" s="270"/>
      <c r="AS221" s="270"/>
      <c r="AT221" s="270"/>
      <c r="AU221" s="317"/>
      <c r="AV221" s="270"/>
      <c r="AW221" s="270"/>
      <c r="AX221" s="270"/>
      <c r="AY221" s="270"/>
      <c r="AZ221" s="270"/>
      <c r="BB221" s="274"/>
      <c r="BD221" s="274"/>
      <c r="BF221" s="274"/>
      <c r="BH221" s="274"/>
    </row>
    <row r="222" spans="2:60" s="250" customFormat="1" x14ac:dyDescent="0.25">
      <c r="B222" s="270"/>
      <c r="C222" s="270"/>
      <c r="D222" s="271"/>
      <c r="E222" s="270"/>
      <c r="F222" s="270"/>
      <c r="G222" s="270"/>
      <c r="H222" s="270"/>
      <c r="I222" s="270"/>
      <c r="J222" s="270"/>
      <c r="K222" s="270"/>
      <c r="L222" s="315"/>
      <c r="M222" s="270"/>
      <c r="N222" s="270"/>
      <c r="O222" s="270"/>
      <c r="P222" s="270"/>
      <c r="Q222" s="270"/>
      <c r="R222" s="270"/>
      <c r="S222" s="270"/>
      <c r="T222" s="270"/>
      <c r="U222" s="270"/>
      <c r="V222" s="270"/>
      <c r="W222" s="270"/>
      <c r="X222" s="270"/>
      <c r="Y222" s="270"/>
      <c r="Z222" s="270"/>
      <c r="AA222" s="270"/>
      <c r="AB222" s="270"/>
      <c r="AC222" s="270"/>
      <c r="AD222" s="270"/>
      <c r="AE222" s="270"/>
      <c r="AF222" s="270"/>
      <c r="AG222" s="270"/>
      <c r="AH222" s="270"/>
      <c r="AI222" s="270"/>
      <c r="AJ222" s="270"/>
      <c r="AK222" s="270"/>
      <c r="AL222" s="270"/>
      <c r="AM222" s="316"/>
      <c r="AN222" s="316"/>
      <c r="AO222" s="316"/>
      <c r="AP222" s="316"/>
      <c r="AQ222" s="270"/>
      <c r="AR222" s="270"/>
      <c r="AS222" s="270"/>
      <c r="AT222" s="270"/>
      <c r="AU222" s="317"/>
      <c r="AV222" s="270"/>
      <c r="AW222" s="270"/>
      <c r="AX222" s="270"/>
      <c r="AY222" s="270"/>
      <c r="AZ222" s="270"/>
      <c r="BB222" s="274"/>
      <c r="BD222" s="274"/>
      <c r="BF222" s="274"/>
      <c r="BH222" s="274"/>
    </row>
    <row r="223" spans="2:60" s="250" customFormat="1" x14ac:dyDescent="0.25">
      <c r="B223" s="270"/>
      <c r="C223" s="270"/>
      <c r="D223" s="271"/>
      <c r="E223" s="270"/>
      <c r="F223" s="270"/>
      <c r="G223" s="270"/>
      <c r="H223" s="270"/>
      <c r="I223" s="270"/>
      <c r="J223" s="270"/>
      <c r="K223" s="270"/>
      <c r="L223" s="315"/>
      <c r="M223" s="270"/>
      <c r="N223" s="270"/>
      <c r="O223" s="270"/>
      <c r="P223" s="270"/>
      <c r="Q223" s="270"/>
      <c r="R223" s="270"/>
      <c r="S223" s="270"/>
      <c r="T223" s="270"/>
      <c r="U223" s="270"/>
      <c r="V223" s="270"/>
      <c r="W223" s="270"/>
      <c r="X223" s="270"/>
      <c r="Y223" s="270"/>
      <c r="Z223" s="270"/>
      <c r="AA223" s="270"/>
      <c r="AB223" s="270"/>
      <c r="AC223" s="270"/>
      <c r="AD223" s="270"/>
      <c r="AE223" s="270"/>
      <c r="AF223" s="270"/>
      <c r="AG223" s="270"/>
      <c r="AH223" s="270"/>
      <c r="AI223" s="270"/>
      <c r="AJ223" s="270"/>
      <c r="AK223" s="270"/>
      <c r="AL223" s="270"/>
      <c r="AM223" s="316"/>
      <c r="AN223" s="316"/>
      <c r="AO223" s="316"/>
      <c r="AP223" s="316"/>
      <c r="AQ223" s="270"/>
      <c r="AR223" s="270"/>
      <c r="AS223" s="270"/>
      <c r="AT223" s="270"/>
      <c r="AU223" s="317"/>
      <c r="AV223" s="270"/>
      <c r="AW223" s="270"/>
      <c r="AX223" s="270"/>
      <c r="AY223" s="270"/>
      <c r="AZ223" s="270"/>
      <c r="BB223" s="274"/>
      <c r="BD223" s="274"/>
      <c r="BF223" s="274"/>
      <c r="BH223" s="274"/>
    </row>
    <row r="224" spans="2:60" s="250" customFormat="1" x14ac:dyDescent="0.25">
      <c r="B224" s="270"/>
      <c r="C224" s="270"/>
      <c r="D224" s="271"/>
      <c r="E224" s="270"/>
      <c r="F224" s="270"/>
      <c r="G224" s="270"/>
      <c r="H224" s="270"/>
      <c r="I224" s="270"/>
      <c r="J224" s="270"/>
      <c r="K224" s="270"/>
      <c r="L224" s="315"/>
      <c r="M224" s="270"/>
      <c r="N224" s="270"/>
      <c r="O224" s="270"/>
      <c r="P224" s="270"/>
      <c r="Q224" s="270"/>
      <c r="R224" s="270"/>
      <c r="S224" s="270"/>
      <c r="T224" s="270"/>
      <c r="U224" s="270"/>
      <c r="V224" s="270"/>
      <c r="W224" s="270"/>
      <c r="X224" s="270"/>
      <c r="Y224" s="270"/>
      <c r="Z224" s="270"/>
      <c r="AA224" s="270"/>
      <c r="AB224" s="270"/>
      <c r="AC224" s="270"/>
      <c r="AD224" s="270"/>
      <c r="AE224" s="270"/>
      <c r="AF224" s="270"/>
      <c r="AG224" s="270"/>
      <c r="AH224" s="270"/>
      <c r="AI224" s="270"/>
      <c r="AJ224" s="270"/>
      <c r="AK224" s="270"/>
      <c r="AL224" s="270"/>
      <c r="AM224" s="316"/>
      <c r="AN224" s="316"/>
      <c r="AO224" s="316"/>
      <c r="AP224" s="316"/>
      <c r="AQ224" s="270"/>
      <c r="AR224" s="270"/>
      <c r="AS224" s="270"/>
      <c r="AT224" s="270"/>
      <c r="AU224" s="317"/>
      <c r="AV224" s="270"/>
      <c r="AW224" s="270"/>
      <c r="AX224" s="270"/>
      <c r="AY224" s="270"/>
      <c r="AZ224" s="270"/>
      <c r="BB224" s="274"/>
      <c r="BD224" s="274"/>
      <c r="BF224" s="274"/>
      <c r="BH224" s="274"/>
    </row>
    <row r="225" spans="2:60" s="250" customFormat="1" x14ac:dyDescent="0.25">
      <c r="B225" s="270"/>
      <c r="C225" s="270"/>
      <c r="D225" s="271"/>
      <c r="E225" s="270"/>
      <c r="F225" s="270"/>
      <c r="G225" s="270"/>
      <c r="H225" s="270"/>
      <c r="I225" s="270"/>
      <c r="J225" s="270"/>
      <c r="K225" s="270"/>
      <c r="L225" s="315"/>
      <c r="M225" s="270"/>
      <c r="N225" s="270"/>
      <c r="O225" s="270"/>
      <c r="P225" s="270"/>
      <c r="Q225" s="270"/>
      <c r="R225" s="270"/>
      <c r="S225" s="270"/>
      <c r="T225" s="270"/>
      <c r="U225" s="270"/>
      <c r="V225" s="270"/>
      <c r="W225" s="270"/>
      <c r="X225" s="270"/>
      <c r="Y225" s="270"/>
      <c r="Z225" s="270"/>
      <c r="AA225" s="270"/>
      <c r="AB225" s="270"/>
      <c r="AC225" s="270"/>
      <c r="AD225" s="270"/>
      <c r="AE225" s="270"/>
      <c r="AF225" s="270"/>
      <c r="AG225" s="270"/>
      <c r="AH225" s="270"/>
      <c r="AI225" s="270"/>
      <c r="AJ225" s="270"/>
      <c r="AK225" s="270"/>
      <c r="AL225" s="270"/>
      <c r="AM225" s="316"/>
      <c r="AN225" s="316"/>
      <c r="AO225" s="316"/>
      <c r="AP225" s="316"/>
      <c r="AQ225" s="270"/>
      <c r="AR225" s="270"/>
      <c r="AS225" s="270"/>
      <c r="AT225" s="270"/>
      <c r="AU225" s="317"/>
      <c r="AV225" s="270"/>
      <c r="AW225" s="270"/>
      <c r="AX225" s="270"/>
      <c r="AY225" s="270"/>
      <c r="AZ225" s="270"/>
      <c r="BB225" s="274"/>
      <c r="BD225" s="274"/>
      <c r="BF225" s="274"/>
      <c r="BH225" s="274"/>
    </row>
    <row r="226" spans="2:60" s="250" customFormat="1" x14ac:dyDescent="0.25">
      <c r="B226" s="270"/>
      <c r="C226" s="270"/>
      <c r="D226" s="271"/>
      <c r="E226" s="270"/>
      <c r="F226" s="270"/>
      <c r="G226" s="270"/>
      <c r="H226" s="270"/>
      <c r="I226" s="270"/>
      <c r="J226" s="270"/>
      <c r="K226" s="270"/>
      <c r="L226" s="315"/>
      <c r="M226" s="270"/>
      <c r="N226" s="270"/>
      <c r="O226" s="270"/>
      <c r="P226" s="270"/>
      <c r="Q226" s="270"/>
      <c r="R226" s="270"/>
      <c r="S226" s="270"/>
      <c r="T226" s="270"/>
      <c r="U226" s="270"/>
      <c r="V226" s="270"/>
      <c r="W226" s="270"/>
      <c r="X226" s="270"/>
      <c r="Y226" s="270"/>
      <c r="Z226" s="270"/>
      <c r="AA226" s="270"/>
      <c r="AB226" s="270"/>
      <c r="AC226" s="270"/>
      <c r="AD226" s="270"/>
      <c r="AE226" s="270"/>
      <c r="AF226" s="270"/>
      <c r="AG226" s="270"/>
      <c r="AH226" s="270"/>
      <c r="AI226" s="270"/>
      <c r="AJ226" s="270"/>
      <c r="AK226" s="270"/>
      <c r="AL226" s="270"/>
      <c r="AM226" s="316"/>
      <c r="AN226" s="316"/>
      <c r="AO226" s="316"/>
      <c r="AP226" s="316"/>
      <c r="AQ226" s="270"/>
      <c r="AR226" s="270"/>
      <c r="AS226" s="270"/>
      <c r="AT226" s="270"/>
      <c r="AU226" s="317"/>
      <c r="AV226" s="270"/>
      <c r="AW226" s="270"/>
      <c r="AX226" s="270"/>
      <c r="AY226" s="270"/>
      <c r="AZ226" s="270"/>
      <c r="BB226" s="274"/>
      <c r="BD226" s="274"/>
      <c r="BF226" s="274"/>
      <c r="BH226" s="274"/>
    </row>
    <row r="227" spans="2:60" s="250" customFormat="1" x14ac:dyDescent="0.25">
      <c r="B227" s="270"/>
      <c r="C227" s="270"/>
      <c r="D227" s="271"/>
      <c r="E227" s="270"/>
      <c r="F227" s="270"/>
      <c r="G227" s="270"/>
      <c r="H227" s="270"/>
      <c r="I227" s="270"/>
      <c r="J227" s="270"/>
      <c r="K227" s="270"/>
      <c r="L227" s="315"/>
      <c r="M227" s="270"/>
      <c r="N227" s="270"/>
      <c r="O227" s="270"/>
      <c r="P227" s="270"/>
      <c r="Q227" s="270"/>
      <c r="R227" s="270"/>
      <c r="S227" s="270"/>
      <c r="T227" s="270"/>
      <c r="U227" s="270"/>
      <c r="V227" s="270"/>
      <c r="W227" s="270"/>
      <c r="X227" s="270"/>
      <c r="Y227" s="270"/>
      <c r="Z227" s="270"/>
      <c r="AA227" s="270"/>
      <c r="AB227" s="270"/>
      <c r="AC227" s="270"/>
      <c r="AD227" s="270"/>
      <c r="AE227" s="270"/>
      <c r="AF227" s="270"/>
      <c r="AG227" s="270"/>
      <c r="AH227" s="270"/>
      <c r="AI227" s="270"/>
      <c r="AJ227" s="270"/>
      <c r="AK227" s="270"/>
      <c r="AL227" s="270"/>
      <c r="AM227" s="316"/>
      <c r="AN227" s="316"/>
      <c r="AO227" s="316"/>
      <c r="AP227" s="316"/>
      <c r="AQ227" s="270"/>
      <c r="AR227" s="270"/>
      <c r="AS227" s="270"/>
      <c r="AT227" s="270"/>
      <c r="AU227" s="317"/>
      <c r="AV227" s="270"/>
      <c r="AW227" s="270"/>
      <c r="AX227" s="270"/>
      <c r="AY227" s="270"/>
      <c r="AZ227" s="270"/>
      <c r="BB227" s="274"/>
      <c r="BD227" s="274"/>
      <c r="BF227" s="274"/>
      <c r="BH227" s="274"/>
    </row>
    <row r="228" spans="2:60" s="250" customFormat="1" x14ac:dyDescent="0.25">
      <c r="B228" s="270"/>
      <c r="C228" s="270"/>
      <c r="D228" s="271"/>
      <c r="E228" s="270"/>
      <c r="F228" s="270"/>
      <c r="G228" s="270"/>
      <c r="H228" s="270"/>
      <c r="I228" s="270"/>
      <c r="J228" s="270"/>
      <c r="K228" s="270"/>
      <c r="L228" s="315"/>
      <c r="M228" s="270"/>
      <c r="N228" s="270"/>
      <c r="O228" s="270"/>
      <c r="P228" s="270"/>
      <c r="Q228" s="270"/>
      <c r="R228" s="270"/>
      <c r="S228" s="270"/>
      <c r="T228" s="270"/>
      <c r="U228" s="270"/>
      <c r="V228" s="270"/>
      <c r="W228" s="270"/>
      <c r="X228" s="270"/>
      <c r="Y228" s="270"/>
      <c r="Z228" s="270"/>
      <c r="AA228" s="270"/>
      <c r="AB228" s="270"/>
      <c r="AC228" s="270"/>
      <c r="AD228" s="270"/>
      <c r="AE228" s="270"/>
      <c r="AF228" s="270"/>
      <c r="AG228" s="270"/>
      <c r="AH228" s="270"/>
      <c r="AI228" s="270"/>
      <c r="AJ228" s="270"/>
      <c r="AK228" s="270"/>
      <c r="AL228" s="270"/>
      <c r="AM228" s="316"/>
      <c r="AN228" s="316"/>
      <c r="AO228" s="316"/>
      <c r="AP228" s="316"/>
      <c r="AQ228" s="270"/>
      <c r="AR228" s="270"/>
      <c r="AS228" s="270"/>
      <c r="AT228" s="270"/>
      <c r="AU228" s="317"/>
      <c r="AV228" s="270"/>
      <c r="AW228" s="270"/>
      <c r="AX228" s="270"/>
      <c r="AY228" s="270"/>
      <c r="AZ228" s="270"/>
      <c r="BB228" s="274"/>
      <c r="BD228" s="274"/>
      <c r="BF228" s="274"/>
      <c r="BH228" s="274"/>
    </row>
    <row r="229" spans="2:60" s="250" customFormat="1" x14ac:dyDescent="0.25">
      <c r="B229" s="270"/>
      <c r="C229" s="270"/>
      <c r="D229" s="271"/>
      <c r="E229" s="270"/>
      <c r="F229" s="270"/>
      <c r="G229" s="270"/>
      <c r="H229" s="270"/>
      <c r="I229" s="270"/>
      <c r="J229" s="270"/>
      <c r="K229" s="270"/>
      <c r="L229" s="315"/>
      <c r="M229" s="270"/>
      <c r="N229" s="270"/>
      <c r="O229" s="270"/>
      <c r="P229" s="270"/>
      <c r="Q229" s="270"/>
      <c r="R229" s="270"/>
      <c r="S229" s="270"/>
      <c r="T229" s="270"/>
      <c r="U229" s="270"/>
      <c r="V229" s="270"/>
      <c r="W229" s="270"/>
      <c r="X229" s="270"/>
      <c r="Y229" s="270"/>
      <c r="Z229" s="270"/>
      <c r="AA229" s="270"/>
      <c r="AB229" s="270"/>
      <c r="AC229" s="270"/>
      <c r="AD229" s="270"/>
      <c r="AE229" s="270"/>
      <c r="AF229" s="270"/>
      <c r="AG229" s="270"/>
      <c r="AH229" s="270"/>
      <c r="AI229" s="270"/>
      <c r="AJ229" s="270"/>
      <c r="AK229" s="270"/>
      <c r="AL229" s="270"/>
      <c r="AM229" s="316"/>
      <c r="AN229" s="316"/>
      <c r="AO229" s="316"/>
      <c r="AP229" s="316"/>
      <c r="AQ229" s="270"/>
      <c r="AR229" s="270"/>
      <c r="AS229" s="270"/>
      <c r="AT229" s="270"/>
      <c r="AU229" s="317"/>
      <c r="AV229" s="270"/>
      <c r="AW229" s="270"/>
      <c r="AX229" s="270"/>
      <c r="AY229" s="270"/>
      <c r="AZ229" s="270"/>
      <c r="BB229" s="274"/>
      <c r="BD229" s="274"/>
      <c r="BF229" s="274"/>
      <c r="BH229" s="274"/>
    </row>
    <row r="230" spans="2:60" s="250" customFormat="1" x14ac:dyDescent="0.25">
      <c r="B230" s="270"/>
      <c r="C230" s="270"/>
      <c r="D230" s="271"/>
      <c r="E230" s="270"/>
      <c r="F230" s="270"/>
      <c r="G230" s="270"/>
      <c r="H230" s="270"/>
      <c r="I230" s="270"/>
      <c r="J230" s="270"/>
      <c r="K230" s="270"/>
      <c r="L230" s="315"/>
      <c r="M230" s="270"/>
      <c r="N230" s="270"/>
      <c r="O230" s="270"/>
      <c r="P230" s="270"/>
      <c r="Q230" s="270"/>
      <c r="R230" s="270"/>
      <c r="S230" s="270"/>
      <c r="T230" s="270"/>
      <c r="U230" s="270"/>
      <c r="V230" s="270"/>
      <c r="W230" s="270"/>
      <c r="X230" s="270"/>
      <c r="Y230" s="270"/>
      <c r="Z230" s="270"/>
      <c r="AA230" s="270"/>
      <c r="AB230" s="270"/>
      <c r="AC230" s="270"/>
      <c r="AD230" s="270"/>
      <c r="AE230" s="270"/>
      <c r="AF230" s="270"/>
      <c r="AG230" s="270"/>
      <c r="AH230" s="270"/>
      <c r="AI230" s="270"/>
      <c r="AJ230" s="270"/>
      <c r="AK230" s="270"/>
      <c r="AL230" s="270"/>
      <c r="AM230" s="316"/>
      <c r="AN230" s="316"/>
      <c r="AO230" s="316"/>
      <c r="AP230" s="316"/>
      <c r="AQ230" s="270"/>
      <c r="AR230" s="270"/>
      <c r="AS230" s="270"/>
      <c r="AT230" s="270"/>
      <c r="AU230" s="317"/>
      <c r="AV230" s="270"/>
      <c r="AW230" s="270"/>
      <c r="AX230" s="270"/>
      <c r="AY230" s="270"/>
      <c r="AZ230" s="270"/>
      <c r="BB230" s="274"/>
      <c r="BD230" s="274"/>
      <c r="BF230" s="274"/>
      <c r="BH230" s="274"/>
    </row>
    <row r="231" spans="2:60" s="250" customFormat="1" x14ac:dyDescent="0.25">
      <c r="B231" s="270"/>
      <c r="C231" s="270"/>
      <c r="D231" s="271"/>
      <c r="E231" s="270"/>
      <c r="F231" s="270"/>
      <c r="G231" s="270"/>
      <c r="H231" s="270"/>
      <c r="I231" s="270"/>
      <c r="J231" s="270"/>
      <c r="K231" s="270"/>
      <c r="L231" s="315"/>
      <c r="M231" s="270"/>
      <c r="N231" s="270"/>
      <c r="O231" s="270"/>
      <c r="P231" s="270"/>
      <c r="Q231" s="270"/>
      <c r="R231" s="270"/>
      <c r="S231" s="270"/>
      <c r="T231" s="270"/>
      <c r="U231" s="270"/>
      <c r="V231" s="270"/>
      <c r="W231" s="270"/>
      <c r="X231" s="270"/>
      <c r="Y231" s="270"/>
      <c r="Z231" s="270"/>
      <c r="AA231" s="270"/>
      <c r="AB231" s="270"/>
      <c r="AC231" s="270"/>
      <c r="AD231" s="270"/>
      <c r="AE231" s="270"/>
      <c r="AF231" s="270"/>
      <c r="AG231" s="270"/>
      <c r="AH231" s="270"/>
      <c r="AI231" s="270"/>
      <c r="AJ231" s="270"/>
      <c r="AK231" s="270"/>
      <c r="AL231" s="270"/>
      <c r="AM231" s="316"/>
      <c r="AN231" s="316"/>
      <c r="AO231" s="316"/>
      <c r="AP231" s="316"/>
      <c r="AQ231" s="270"/>
      <c r="AR231" s="270"/>
      <c r="AS231" s="270"/>
      <c r="AT231" s="270"/>
      <c r="AU231" s="317"/>
      <c r="AV231" s="270"/>
      <c r="AW231" s="270"/>
      <c r="AX231" s="270"/>
      <c r="AY231" s="270"/>
      <c r="AZ231" s="270"/>
      <c r="BB231" s="274"/>
      <c r="BD231" s="274"/>
      <c r="BF231" s="274"/>
      <c r="BH231" s="274"/>
    </row>
    <row r="232" spans="2:60" s="250" customFormat="1" x14ac:dyDescent="0.25">
      <c r="B232" s="270"/>
      <c r="C232" s="270"/>
      <c r="D232" s="271"/>
      <c r="E232" s="270"/>
      <c r="F232" s="270"/>
      <c r="G232" s="270"/>
      <c r="H232" s="270"/>
      <c r="I232" s="270"/>
      <c r="J232" s="270"/>
      <c r="K232" s="270"/>
      <c r="L232" s="315"/>
      <c r="M232" s="270"/>
      <c r="N232" s="270"/>
      <c r="O232" s="270"/>
      <c r="P232" s="270"/>
      <c r="Q232" s="270"/>
      <c r="R232" s="270"/>
      <c r="S232" s="270"/>
      <c r="T232" s="270"/>
      <c r="U232" s="270"/>
      <c r="V232" s="270"/>
      <c r="W232" s="270"/>
      <c r="X232" s="270"/>
      <c r="Y232" s="270"/>
      <c r="Z232" s="270"/>
      <c r="AA232" s="270"/>
      <c r="AB232" s="270"/>
      <c r="AC232" s="270"/>
      <c r="AD232" s="270"/>
      <c r="AE232" s="270"/>
      <c r="AF232" s="270"/>
      <c r="AG232" s="270"/>
      <c r="AH232" s="270"/>
      <c r="AI232" s="270"/>
      <c r="AJ232" s="270"/>
      <c r="AK232" s="270"/>
      <c r="AL232" s="270"/>
      <c r="AM232" s="316"/>
      <c r="AN232" s="316"/>
      <c r="AO232" s="316"/>
      <c r="AP232" s="316"/>
      <c r="AQ232" s="270"/>
      <c r="AR232" s="270"/>
      <c r="AS232" s="270"/>
      <c r="AT232" s="270"/>
      <c r="AU232" s="317"/>
      <c r="AV232" s="270"/>
      <c r="AW232" s="270"/>
      <c r="AX232" s="270"/>
      <c r="AY232" s="270"/>
      <c r="AZ232" s="270"/>
      <c r="BB232" s="274"/>
      <c r="BD232" s="274"/>
      <c r="BF232" s="274"/>
      <c r="BH232" s="274"/>
    </row>
    <row r="233" spans="2:60" s="250" customFormat="1" x14ac:dyDescent="0.25">
      <c r="B233" s="270"/>
      <c r="C233" s="270"/>
      <c r="D233" s="271"/>
      <c r="E233" s="270"/>
      <c r="F233" s="270"/>
      <c r="G233" s="270"/>
      <c r="H233" s="270"/>
      <c r="I233" s="270"/>
      <c r="J233" s="270"/>
      <c r="K233" s="270"/>
      <c r="L233" s="315"/>
      <c r="M233" s="270"/>
      <c r="N233" s="270"/>
      <c r="O233" s="270"/>
      <c r="P233" s="270"/>
      <c r="Q233" s="270"/>
      <c r="R233" s="270"/>
      <c r="S233" s="270"/>
      <c r="T233" s="270"/>
      <c r="U233" s="270"/>
      <c r="V233" s="270"/>
      <c r="W233" s="270"/>
      <c r="X233" s="270"/>
      <c r="Y233" s="270"/>
      <c r="Z233" s="270"/>
      <c r="AA233" s="270"/>
      <c r="AB233" s="270"/>
      <c r="AC233" s="270"/>
      <c r="AD233" s="270"/>
      <c r="AE233" s="270"/>
      <c r="AF233" s="270"/>
      <c r="AG233" s="270"/>
      <c r="AH233" s="270"/>
      <c r="AI233" s="270"/>
      <c r="AJ233" s="270"/>
      <c r="AK233" s="270"/>
      <c r="AL233" s="270"/>
      <c r="AM233" s="316"/>
      <c r="AN233" s="316"/>
      <c r="AO233" s="316"/>
      <c r="AP233" s="316"/>
      <c r="AQ233" s="270"/>
      <c r="AR233" s="270"/>
      <c r="AS233" s="270"/>
      <c r="AT233" s="270"/>
      <c r="AU233" s="317"/>
      <c r="AV233" s="270"/>
      <c r="AW233" s="270"/>
      <c r="AX233" s="270"/>
      <c r="AY233" s="270"/>
      <c r="AZ233" s="270"/>
      <c r="BB233" s="274"/>
      <c r="BD233" s="274"/>
      <c r="BF233" s="274"/>
      <c r="BH233" s="274"/>
    </row>
    <row r="234" spans="2:60" s="250" customFormat="1" x14ac:dyDescent="0.25">
      <c r="B234" s="270"/>
      <c r="C234" s="270"/>
      <c r="D234" s="271"/>
      <c r="E234" s="270"/>
      <c r="F234" s="270"/>
      <c r="G234" s="270"/>
      <c r="H234" s="270"/>
      <c r="I234" s="270"/>
      <c r="J234" s="270"/>
      <c r="K234" s="270"/>
      <c r="L234" s="315"/>
      <c r="M234" s="270"/>
      <c r="N234" s="270"/>
      <c r="O234" s="270"/>
      <c r="P234" s="270"/>
      <c r="Q234" s="270"/>
      <c r="R234" s="270"/>
      <c r="S234" s="270"/>
      <c r="T234" s="270"/>
      <c r="U234" s="270"/>
      <c r="V234" s="270"/>
      <c r="W234" s="270"/>
      <c r="X234" s="270"/>
      <c r="Y234" s="270"/>
      <c r="Z234" s="270"/>
      <c r="AA234" s="270"/>
      <c r="AB234" s="270"/>
      <c r="AC234" s="270"/>
      <c r="AD234" s="270"/>
      <c r="AE234" s="270"/>
      <c r="AF234" s="270"/>
      <c r="AG234" s="270"/>
      <c r="AH234" s="270"/>
      <c r="AI234" s="270"/>
      <c r="AJ234" s="270"/>
      <c r="AK234" s="270"/>
      <c r="AL234" s="270"/>
      <c r="AM234" s="316"/>
      <c r="AN234" s="316"/>
      <c r="AO234" s="316"/>
      <c r="AP234" s="316"/>
      <c r="AQ234" s="270"/>
      <c r="AR234" s="270"/>
      <c r="AS234" s="270"/>
      <c r="AT234" s="270"/>
      <c r="AU234" s="317"/>
      <c r="AV234" s="270"/>
      <c r="AW234" s="270"/>
      <c r="AX234" s="270"/>
      <c r="AY234" s="270"/>
      <c r="AZ234" s="270"/>
      <c r="BB234" s="274"/>
      <c r="BD234" s="274"/>
      <c r="BF234" s="274"/>
      <c r="BH234" s="274"/>
    </row>
    <row r="235" spans="2:60" s="250" customFormat="1" x14ac:dyDescent="0.25">
      <c r="B235" s="270"/>
      <c r="C235" s="270"/>
      <c r="D235" s="271"/>
      <c r="E235" s="270"/>
      <c r="F235" s="270"/>
      <c r="G235" s="270"/>
      <c r="H235" s="270"/>
      <c r="I235" s="270"/>
      <c r="J235" s="270"/>
      <c r="K235" s="270"/>
      <c r="L235" s="315"/>
      <c r="M235" s="270"/>
      <c r="N235" s="270"/>
      <c r="O235" s="270"/>
      <c r="P235" s="270"/>
      <c r="Q235" s="270"/>
      <c r="R235" s="270"/>
      <c r="S235" s="270"/>
      <c r="T235" s="270"/>
      <c r="U235" s="270"/>
      <c r="V235" s="270"/>
      <c r="W235" s="270"/>
      <c r="X235" s="270"/>
      <c r="Y235" s="270"/>
      <c r="Z235" s="270"/>
      <c r="AA235" s="270"/>
      <c r="AB235" s="270"/>
      <c r="AC235" s="270"/>
      <c r="AD235" s="270"/>
      <c r="AE235" s="270"/>
      <c r="AF235" s="270"/>
      <c r="AG235" s="270"/>
      <c r="AH235" s="270"/>
      <c r="AI235" s="270"/>
      <c r="AJ235" s="270"/>
      <c r="AK235" s="270"/>
      <c r="AL235" s="270"/>
      <c r="AM235" s="316"/>
      <c r="AN235" s="316"/>
      <c r="AO235" s="316"/>
      <c r="AP235" s="316"/>
      <c r="AQ235" s="270"/>
      <c r="AR235" s="270"/>
      <c r="AS235" s="270"/>
      <c r="AT235" s="270"/>
      <c r="AU235" s="317"/>
      <c r="AV235" s="270"/>
      <c r="AW235" s="270"/>
      <c r="AX235" s="270"/>
      <c r="AY235" s="270"/>
      <c r="AZ235" s="270"/>
      <c r="BB235" s="274"/>
      <c r="BD235" s="274"/>
      <c r="BF235" s="274"/>
      <c r="BH235" s="274"/>
    </row>
    <row r="236" spans="2:60" s="250" customFormat="1" x14ac:dyDescent="0.25">
      <c r="B236" s="270"/>
      <c r="C236" s="270"/>
      <c r="D236" s="271"/>
      <c r="E236" s="270"/>
      <c r="F236" s="270"/>
      <c r="G236" s="270"/>
      <c r="H236" s="270"/>
      <c r="I236" s="270"/>
      <c r="J236" s="270"/>
      <c r="K236" s="270"/>
      <c r="L236" s="315"/>
      <c r="M236" s="270"/>
      <c r="N236" s="270"/>
      <c r="O236" s="270"/>
      <c r="P236" s="270"/>
      <c r="Q236" s="270"/>
      <c r="R236" s="270"/>
      <c r="S236" s="270"/>
      <c r="T236" s="270"/>
      <c r="U236" s="270"/>
      <c r="V236" s="270"/>
      <c r="W236" s="270"/>
      <c r="X236" s="270"/>
      <c r="Y236" s="270"/>
      <c r="Z236" s="270"/>
      <c r="AA236" s="270"/>
      <c r="AB236" s="270"/>
      <c r="AC236" s="270"/>
      <c r="AD236" s="270"/>
      <c r="AE236" s="270"/>
      <c r="AF236" s="270"/>
      <c r="AG236" s="270"/>
      <c r="AH236" s="270"/>
      <c r="AI236" s="270"/>
      <c r="AJ236" s="270"/>
      <c r="AK236" s="270"/>
      <c r="AL236" s="270"/>
      <c r="AM236" s="316"/>
      <c r="AN236" s="316"/>
      <c r="AO236" s="316"/>
      <c r="AP236" s="316"/>
      <c r="AQ236" s="270"/>
      <c r="AR236" s="270"/>
      <c r="AS236" s="270"/>
      <c r="AT236" s="270"/>
      <c r="AU236" s="317"/>
      <c r="AV236" s="270"/>
      <c r="AW236" s="270"/>
      <c r="AX236" s="270"/>
      <c r="AY236" s="270"/>
      <c r="AZ236" s="270"/>
      <c r="BB236" s="274"/>
      <c r="BD236" s="274"/>
      <c r="BF236" s="274"/>
      <c r="BH236" s="274"/>
    </row>
    <row r="237" spans="2:60" s="250" customFormat="1" x14ac:dyDescent="0.25">
      <c r="B237" s="270"/>
      <c r="C237" s="270"/>
      <c r="D237" s="271"/>
      <c r="E237" s="270"/>
      <c r="F237" s="270"/>
      <c r="G237" s="270"/>
      <c r="H237" s="270"/>
      <c r="I237" s="270"/>
      <c r="J237" s="270"/>
      <c r="K237" s="270"/>
      <c r="L237" s="315"/>
      <c r="M237" s="270"/>
      <c r="N237" s="270"/>
      <c r="O237" s="270"/>
      <c r="P237" s="270"/>
      <c r="Q237" s="270"/>
      <c r="R237" s="270"/>
      <c r="S237" s="270"/>
      <c r="T237" s="270"/>
      <c r="U237" s="270"/>
      <c r="V237" s="270"/>
      <c r="W237" s="270"/>
      <c r="X237" s="270"/>
      <c r="Y237" s="270"/>
      <c r="Z237" s="270"/>
      <c r="AA237" s="270"/>
      <c r="AB237" s="270"/>
      <c r="AC237" s="270"/>
      <c r="AD237" s="270"/>
      <c r="AE237" s="270"/>
      <c r="AF237" s="270"/>
      <c r="AG237" s="270"/>
      <c r="AH237" s="270"/>
      <c r="AI237" s="270"/>
      <c r="AJ237" s="270"/>
      <c r="AK237" s="270"/>
      <c r="AL237" s="270"/>
      <c r="AM237" s="316"/>
      <c r="AN237" s="316"/>
      <c r="AO237" s="316"/>
      <c r="AP237" s="316"/>
      <c r="AQ237" s="270"/>
      <c r="AR237" s="270"/>
      <c r="AS237" s="270"/>
      <c r="AT237" s="270"/>
      <c r="AU237" s="317"/>
      <c r="AV237" s="270"/>
      <c r="AW237" s="270"/>
      <c r="AX237" s="270"/>
      <c r="AY237" s="270"/>
      <c r="AZ237" s="270"/>
      <c r="BB237" s="274"/>
      <c r="BD237" s="274"/>
      <c r="BF237" s="274"/>
      <c r="BH237" s="274"/>
    </row>
    <row r="238" spans="2:60" s="250" customFormat="1" x14ac:dyDescent="0.25">
      <c r="B238" s="270"/>
      <c r="C238" s="270"/>
      <c r="D238" s="271"/>
      <c r="E238" s="270"/>
      <c r="F238" s="270"/>
      <c r="G238" s="270"/>
      <c r="H238" s="270"/>
      <c r="I238" s="270"/>
      <c r="J238" s="270"/>
      <c r="K238" s="270"/>
      <c r="L238" s="315"/>
      <c r="M238" s="270"/>
      <c r="N238" s="270"/>
      <c r="O238" s="270"/>
      <c r="P238" s="270"/>
      <c r="Q238" s="270"/>
      <c r="R238" s="270"/>
      <c r="S238" s="270"/>
      <c r="T238" s="270"/>
      <c r="U238" s="270"/>
      <c r="V238" s="270"/>
      <c r="W238" s="270"/>
      <c r="X238" s="270"/>
      <c r="Y238" s="270"/>
      <c r="Z238" s="270"/>
      <c r="AA238" s="270"/>
      <c r="AB238" s="270"/>
      <c r="AC238" s="270"/>
      <c r="AD238" s="270"/>
      <c r="AE238" s="270"/>
      <c r="AF238" s="270"/>
      <c r="AG238" s="270"/>
      <c r="AH238" s="270"/>
      <c r="AI238" s="270"/>
      <c r="AJ238" s="270"/>
      <c r="AK238" s="270"/>
      <c r="AL238" s="270"/>
      <c r="AM238" s="316"/>
      <c r="AN238" s="316"/>
      <c r="AO238" s="316"/>
      <c r="AP238" s="316"/>
      <c r="AQ238" s="270"/>
      <c r="AR238" s="270"/>
      <c r="AS238" s="270"/>
      <c r="AT238" s="270"/>
      <c r="AU238" s="317"/>
      <c r="AV238" s="270"/>
      <c r="AW238" s="270"/>
      <c r="AX238" s="270"/>
      <c r="AY238" s="270"/>
      <c r="AZ238" s="270"/>
      <c r="BB238" s="274"/>
      <c r="BD238" s="274"/>
      <c r="BF238" s="274"/>
      <c r="BH238" s="274"/>
    </row>
    <row r="239" spans="2:60" s="250" customFormat="1" x14ac:dyDescent="0.25">
      <c r="B239" s="270"/>
      <c r="C239" s="270"/>
      <c r="D239" s="271"/>
      <c r="E239" s="270"/>
      <c r="F239" s="270"/>
      <c r="G239" s="270"/>
      <c r="H239" s="270"/>
      <c r="I239" s="270"/>
      <c r="J239" s="270"/>
      <c r="K239" s="270"/>
      <c r="L239" s="315"/>
      <c r="M239" s="270"/>
      <c r="N239" s="270"/>
      <c r="O239" s="270"/>
      <c r="P239" s="270"/>
      <c r="Q239" s="270"/>
      <c r="R239" s="270"/>
      <c r="S239" s="270"/>
      <c r="T239" s="270"/>
      <c r="U239" s="270"/>
      <c r="V239" s="270"/>
      <c r="W239" s="270"/>
      <c r="X239" s="270"/>
      <c r="Y239" s="270"/>
      <c r="Z239" s="270"/>
      <c r="AA239" s="270"/>
      <c r="AB239" s="270"/>
      <c r="AC239" s="270"/>
      <c r="AD239" s="270"/>
      <c r="AE239" s="270"/>
      <c r="AF239" s="270"/>
      <c r="AG239" s="270"/>
      <c r="AH239" s="270"/>
      <c r="AI239" s="270"/>
      <c r="AJ239" s="270"/>
      <c r="AK239" s="270"/>
      <c r="AL239" s="270"/>
      <c r="AM239" s="316"/>
      <c r="AN239" s="316"/>
      <c r="AO239" s="316"/>
      <c r="AP239" s="316"/>
      <c r="AQ239" s="270"/>
      <c r="AR239" s="270"/>
      <c r="AS239" s="270"/>
      <c r="AT239" s="270"/>
      <c r="AU239" s="317"/>
      <c r="AV239" s="270"/>
      <c r="AW239" s="270"/>
      <c r="AX239" s="270"/>
      <c r="AY239" s="270"/>
      <c r="AZ239" s="270"/>
      <c r="BB239" s="274"/>
      <c r="BD239" s="274"/>
      <c r="BF239" s="274"/>
      <c r="BH239" s="274"/>
    </row>
    <row r="240" spans="2:60" s="250" customFormat="1" x14ac:dyDescent="0.25">
      <c r="B240" s="270"/>
      <c r="C240" s="270"/>
      <c r="D240" s="271"/>
      <c r="E240" s="270"/>
      <c r="F240" s="270"/>
      <c r="G240" s="270"/>
      <c r="H240" s="270"/>
      <c r="I240" s="270"/>
      <c r="J240" s="270"/>
      <c r="K240" s="270"/>
      <c r="L240" s="315"/>
      <c r="M240" s="270"/>
      <c r="N240" s="270"/>
      <c r="O240" s="270"/>
      <c r="P240" s="270"/>
      <c r="Q240" s="270"/>
      <c r="R240" s="270"/>
      <c r="S240" s="270"/>
      <c r="T240" s="270"/>
      <c r="U240" s="270"/>
      <c r="V240" s="270"/>
      <c r="W240" s="270"/>
      <c r="X240" s="270"/>
      <c r="Y240" s="270"/>
      <c r="Z240" s="270"/>
      <c r="AA240" s="270"/>
      <c r="AB240" s="270"/>
      <c r="AC240" s="270"/>
      <c r="AD240" s="270"/>
      <c r="AE240" s="270"/>
      <c r="AF240" s="270"/>
      <c r="AG240" s="270"/>
      <c r="AH240" s="270"/>
      <c r="AI240" s="270"/>
      <c r="AJ240" s="270"/>
      <c r="AK240" s="270"/>
      <c r="AL240" s="270"/>
      <c r="AM240" s="316"/>
      <c r="AN240" s="316"/>
      <c r="AO240" s="316"/>
      <c r="AP240" s="316"/>
      <c r="AQ240" s="270"/>
      <c r="AR240" s="270"/>
      <c r="AS240" s="270"/>
      <c r="AT240" s="270"/>
      <c r="AU240" s="317"/>
      <c r="AV240" s="270"/>
      <c r="AW240" s="270"/>
      <c r="AX240" s="270"/>
      <c r="AY240" s="270"/>
      <c r="AZ240" s="270"/>
      <c r="BB240" s="274"/>
      <c r="BD240" s="274"/>
      <c r="BF240" s="274"/>
      <c r="BH240" s="274"/>
    </row>
    <row r="241" spans="2:60" s="250" customFormat="1" x14ac:dyDescent="0.25">
      <c r="B241" s="270"/>
      <c r="C241" s="270"/>
      <c r="D241" s="271"/>
      <c r="E241" s="270"/>
      <c r="F241" s="270"/>
      <c r="G241" s="270"/>
      <c r="H241" s="270"/>
      <c r="I241" s="270"/>
      <c r="J241" s="270"/>
      <c r="K241" s="270"/>
      <c r="L241" s="315"/>
      <c r="M241" s="270"/>
      <c r="N241" s="270"/>
      <c r="O241" s="270"/>
      <c r="P241" s="270"/>
      <c r="Q241" s="270"/>
      <c r="R241" s="270"/>
      <c r="S241" s="270"/>
      <c r="T241" s="270"/>
      <c r="U241" s="270"/>
      <c r="V241" s="270"/>
      <c r="W241" s="270"/>
      <c r="X241" s="270"/>
      <c r="Y241" s="270"/>
      <c r="Z241" s="270"/>
      <c r="AA241" s="270"/>
      <c r="AB241" s="270"/>
      <c r="AC241" s="270"/>
      <c r="AD241" s="270"/>
      <c r="AE241" s="270"/>
      <c r="AF241" s="270"/>
      <c r="AG241" s="270"/>
      <c r="AH241" s="270"/>
      <c r="AI241" s="270"/>
      <c r="AJ241" s="270"/>
      <c r="AK241" s="270"/>
      <c r="AL241" s="270"/>
      <c r="AM241" s="316"/>
      <c r="AN241" s="316"/>
      <c r="AO241" s="316"/>
      <c r="AP241" s="316"/>
      <c r="AQ241" s="270"/>
      <c r="AR241" s="270"/>
      <c r="AS241" s="270"/>
      <c r="AT241" s="270"/>
      <c r="AU241" s="317"/>
      <c r="AV241" s="270"/>
      <c r="AW241" s="270"/>
      <c r="AX241" s="270"/>
      <c r="AY241" s="270"/>
      <c r="AZ241" s="270"/>
      <c r="BB241" s="274"/>
      <c r="BD241" s="274"/>
      <c r="BF241" s="274"/>
      <c r="BH241" s="274"/>
    </row>
    <row r="242" spans="2:60" s="250" customFormat="1" x14ac:dyDescent="0.25">
      <c r="B242" s="270"/>
      <c r="C242" s="270"/>
      <c r="D242" s="271"/>
      <c r="E242" s="270"/>
      <c r="F242" s="270"/>
      <c r="G242" s="270"/>
      <c r="H242" s="270"/>
      <c r="I242" s="270"/>
      <c r="J242" s="270"/>
      <c r="K242" s="270"/>
      <c r="L242" s="315"/>
      <c r="M242" s="270"/>
      <c r="N242" s="270"/>
      <c r="O242" s="270"/>
      <c r="P242" s="270"/>
      <c r="Q242" s="270"/>
      <c r="R242" s="270"/>
      <c r="S242" s="270"/>
      <c r="T242" s="270"/>
      <c r="U242" s="270"/>
      <c r="V242" s="270"/>
      <c r="W242" s="270"/>
      <c r="X242" s="270"/>
      <c r="Y242" s="270"/>
      <c r="Z242" s="270"/>
      <c r="AA242" s="270"/>
      <c r="AB242" s="270"/>
      <c r="AC242" s="270"/>
      <c r="AD242" s="270"/>
      <c r="AE242" s="270"/>
      <c r="AF242" s="270"/>
      <c r="AG242" s="270"/>
      <c r="AH242" s="270"/>
      <c r="AI242" s="270"/>
      <c r="AJ242" s="270"/>
      <c r="AK242" s="270"/>
      <c r="AL242" s="270"/>
      <c r="AM242" s="316"/>
      <c r="AN242" s="316"/>
      <c r="AO242" s="316"/>
      <c r="AP242" s="316"/>
      <c r="AQ242" s="270"/>
      <c r="AR242" s="270"/>
      <c r="AS242" s="270"/>
      <c r="AT242" s="270"/>
      <c r="AU242" s="317"/>
      <c r="AV242" s="270"/>
      <c r="AW242" s="270"/>
      <c r="AX242" s="270"/>
      <c r="AY242" s="270"/>
      <c r="AZ242" s="270"/>
      <c r="BB242" s="274"/>
      <c r="BD242" s="274"/>
      <c r="BF242" s="274"/>
      <c r="BH242" s="274"/>
    </row>
    <row r="243" spans="2:60" s="250" customFormat="1" x14ac:dyDescent="0.25">
      <c r="B243" s="270"/>
      <c r="C243" s="270"/>
      <c r="D243" s="271"/>
      <c r="E243" s="270"/>
      <c r="F243" s="270"/>
      <c r="G243" s="270"/>
      <c r="H243" s="270"/>
      <c r="I243" s="270"/>
      <c r="J243" s="270"/>
      <c r="K243" s="270"/>
      <c r="L243" s="315"/>
      <c r="M243" s="270"/>
      <c r="N243" s="270"/>
      <c r="O243" s="270"/>
      <c r="P243" s="270"/>
      <c r="Q243" s="270"/>
      <c r="R243" s="270"/>
      <c r="S243" s="270"/>
      <c r="T243" s="270"/>
      <c r="U243" s="270"/>
      <c r="V243" s="270"/>
      <c r="W243" s="270"/>
      <c r="X243" s="270"/>
      <c r="Y243" s="270"/>
      <c r="Z243" s="270"/>
      <c r="AA243" s="270"/>
      <c r="AB243" s="270"/>
      <c r="AC243" s="270"/>
      <c r="AD243" s="270"/>
      <c r="AE243" s="270"/>
      <c r="AF243" s="270"/>
      <c r="AG243" s="270"/>
      <c r="AH243" s="270"/>
      <c r="AI243" s="270"/>
      <c r="AJ243" s="270"/>
      <c r="AK243" s="270"/>
      <c r="AL243" s="270"/>
      <c r="AM243" s="316"/>
      <c r="AN243" s="316"/>
      <c r="AO243" s="316"/>
      <c r="AP243" s="316"/>
      <c r="AQ243" s="270"/>
      <c r="AR243" s="270"/>
      <c r="AS243" s="270"/>
      <c r="AT243" s="270"/>
      <c r="AU243" s="317"/>
      <c r="AV243" s="270"/>
      <c r="AW243" s="270"/>
      <c r="AX243" s="270"/>
      <c r="AY243" s="270"/>
      <c r="AZ243" s="270"/>
      <c r="BB243" s="274"/>
      <c r="BD243" s="274"/>
      <c r="BF243" s="274"/>
      <c r="BH243" s="274"/>
    </row>
    <row r="244" spans="2:60" s="250" customFormat="1" x14ac:dyDescent="0.25">
      <c r="B244" s="270"/>
      <c r="C244" s="270"/>
      <c r="D244" s="271"/>
      <c r="E244" s="270"/>
      <c r="F244" s="270"/>
      <c r="G244" s="270"/>
      <c r="H244" s="270"/>
      <c r="I244" s="270"/>
      <c r="J244" s="270"/>
      <c r="K244" s="270"/>
      <c r="L244" s="315"/>
      <c r="M244" s="270"/>
      <c r="N244" s="270"/>
      <c r="O244" s="270"/>
      <c r="P244" s="270"/>
      <c r="Q244" s="270"/>
      <c r="R244" s="270"/>
      <c r="S244" s="270"/>
      <c r="T244" s="270"/>
      <c r="U244" s="270"/>
      <c r="V244" s="270"/>
      <c r="W244" s="270"/>
      <c r="X244" s="270"/>
      <c r="Y244" s="270"/>
      <c r="Z244" s="270"/>
      <c r="AA244" s="270"/>
      <c r="AB244" s="270"/>
      <c r="AC244" s="270"/>
      <c r="AD244" s="270"/>
      <c r="AE244" s="270"/>
      <c r="AF244" s="270"/>
      <c r="AG244" s="270"/>
      <c r="AH244" s="270"/>
      <c r="AI244" s="270"/>
      <c r="AJ244" s="270"/>
      <c r="AK244" s="270"/>
      <c r="AL244" s="270"/>
      <c r="AM244" s="316"/>
      <c r="AN244" s="316"/>
      <c r="AO244" s="316"/>
      <c r="AP244" s="316"/>
      <c r="AQ244" s="270"/>
      <c r="AR244" s="270"/>
      <c r="AS244" s="270"/>
      <c r="AT244" s="270"/>
      <c r="AU244" s="317"/>
      <c r="AV244" s="270"/>
      <c r="AW244" s="270"/>
      <c r="AX244" s="270"/>
      <c r="AY244" s="270"/>
      <c r="AZ244" s="270"/>
      <c r="BB244" s="274"/>
      <c r="BD244" s="274"/>
      <c r="BF244" s="274"/>
      <c r="BH244" s="274"/>
    </row>
    <row r="245" spans="2:60" s="250" customFormat="1" x14ac:dyDescent="0.25">
      <c r="B245" s="270"/>
      <c r="C245" s="270"/>
      <c r="D245" s="271"/>
      <c r="E245" s="270"/>
      <c r="F245" s="270"/>
      <c r="G245" s="270"/>
      <c r="H245" s="270"/>
      <c r="I245" s="270"/>
      <c r="J245" s="270"/>
      <c r="K245" s="270"/>
      <c r="L245" s="315"/>
      <c r="M245" s="270"/>
      <c r="N245" s="270"/>
      <c r="O245" s="270"/>
      <c r="P245" s="270"/>
      <c r="Q245" s="270"/>
      <c r="R245" s="270"/>
      <c r="S245" s="270"/>
      <c r="T245" s="270"/>
      <c r="U245" s="270"/>
      <c r="V245" s="270"/>
      <c r="W245" s="270"/>
      <c r="X245" s="270"/>
      <c r="Y245" s="270"/>
      <c r="Z245" s="270"/>
      <c r="AA245" s="270"/>
      <c r="AB245" s="270"/>
      <c r="AC245" s="270"/>
      <c r="AD245" s="270"/>
      <c r="AE245" s="270"/>
      <c r="AF245" s="270"/>
      <c r="AG245" s="270"/>
      <c r="AH245" s="270"/>
      <c r="AI245" s="270"/>
      <c r="AJ245" s="270"/>
      <c r="AK245" s="270"/>
      <c r="AL245" s="270"/>
      <c r="AM245" s="316"/>
      <c r="AN245" s="316"/>
      <c r="AO245" s="316"/>
      <c r="AP245" s="316"/>
      <c r="AQ245" s="270"/>
      <c r="AR245" s="270"/>
      <c r="AS245" s="270"/>
      <c r="AT245" s="270"/>
      <c r="AU245" s="317"/>
      <c r="AV245" s="270"/>
      <c r="AW245" s="270"/>
      <c r="AX245" s="270"/>
      <c r="AY245" s="270"/>
      <c r="AZ245" s="270"/>
      <c r="BB245" s="274"/>
      <c r="BD245" s="274"/>
      <c r="BF245" s="274"/>
      <c r="BH245" s="274"/>
    </row>
    <row r="246" spans="2:60" s="250" customFormat="1" x14ac:dyDescent="0.25">
      <c r="B246" s="270"/>
      <c r="C246" s="270"/>
      <c r="D246" s="271"/>
      <c r="E246" s="270"/>
      <c r="F246" s="270"/>
      <c r="G246" s="270"/>
      <c r="H246" s="270"/>
      <c r="I246" s="270"/>
      <c r="J246" s="270"/>
      <c r="K246" s="270"/>
      <c r="L246" s="315"/>
      <c r="M246" s="270"/>
      <c r="N246" s="270"/>
      <c r="O246" s="270"/>
      <c r="P246" s="270"/>
      <c r="Q246" s="270"/>
      <c r="R246" s="270"/>
      <c r="S246" s="270"/>
      <c r="T246" s="270"/>
      <c r="U246" s="270"/>
      <c r="V246" s="270"/>
      <c r="W246" s="270"/>
      <c r="X246" s="270"/>
      <c r="Y246" s="270"/>
      <c r="Z246" s="270"/>
      <c r="AA246" s="270"/>
      <c r="AB246" s="270"/>
      <c r="AC246" s="270"/>
      <c r="AD246" s="270"/>
      <c r="AE246" s="270"/>
      <c r="AF246" s="270"/>
      <c r="AG246" s="270"/>
      <c r="AH246" s="270"/>
      <c r="AI246" s="270"/>
      <c r="AJ246" s="270"/>
      <c r="AK246" s="270"/>
      <c r="AL246" s="270"/>
      <c r="AM246" s="316"/>
      <c r="AN246" s="316"/>
      <c r="AO246" s="316"/>
      <c r="AP246" s="316"/>
      <c r="AQ246" s="270"/>
      <c r="AR246" s="270"/>
      <c r="AS246" s="270"/>
      <c r="AT246" s="270"/>
      <c r="AU246" s="317"/>
      <c r="AV246" s="270"/>
      <c r="AW246" s="270"/>
      <c r="AX246" s="270"/>
      <c r="AY246" s="270"/>
      <c r="AZ246" s="270"/>
      <c r="BB246" s="274"/>
      <c r="BD246" s="274"/>
      <c r="BF246" s="274"/>
      <c r="BH246" s="274"/>
    </row>
    <row r="247" spans="2:60" s="250" customFormat="1" x14ac:dyDescent="0.25">
      <c r="B247" s="270"/>
      <c r="C247" s="270"/>
      <c r="D247" s="271"/>
      <c r="E247" s="270"/>
      <c r="F247" s="270"/>
      <c r="G247" s="270"/>
      <c r="H247" s="270"/>
      <c r="I247" s="270"/>
      <c r="J247" s="270"/>
      <c r="K247" s="270"/>
      <c r="L247" s="315"/>
      <c r="M247" s="270"/>
      <c r="N247" s="270"/>
      <c r="O247" s="270"/>
      <c r="P247" s="270"/>
      <c r="Q247" s="270"/>
      <c r="R247" s="270"/>
      <c r="S247" s="270"/>
      <c r="T247" s="270"/>
      <c r="U247" s="270"/>
      <c r="V247" s="270"/>
      <c r="W247" s="270"/>
      <c r="X247" s="270"/>
      <c r="Y247" s="270"/>
      <c r="Z247" s="270"/>
      <c r="AA247" s="270"/>
      <c r="AB247" s="270"/>
      <c r="AC247" s="270"/>
      <c r="AD247" s="270"/>
      <c r="AE247" s="270"/>
      <c r="AF247" s="270"/>
      <c r="AG247" s="270"/>
      <c r="AH247" s="270"/>
      <c r="AI247" s="270"/>
      <c r="AJ247" s="270"/>
      <c r="AK247" s="270"/>
      <c r="AL247" s="270"/>
      <c r="AM247" s="316"/>
      <c r="AN247" s="316"/>
      <c r="AO247" s="316"/>
      <c r="AP247" s="316"/>
      <c r="AQ247" s="270"/>
      <c r="AR247" s="270"/>
      <c r="AS247" s="270"/>
      <c r="AT247" s="270"/>
      <c r="AU247" s="317"/>
      <c r="AV247" s="270"/>
      <c r="AW247" s="270"/>
      <c r="AX247" s="270"/>
      <c r="AY247" s="270"/>
      <c r="AZ247" s="270"/>
      <c r="BB247" s="274"/>
      <c r="BD247" s="274"/>
      <c r="BF247" s="274"/>
      <c r="BH247" s="274"/>
    </row>
    <row r="248" spans="2:60" s="250" customFormat="1" x14ac:dyDescent="0.25">
      <c r="B248" s="270"/>
      <c r="C248" s="270"/>
      <c r="D248" s="271"/>
      <c r="E248" s="270"/>
      <c r="F248" s="270"/>
      <c r="G248" s="270"/>
      <c r="H248" s="270"/>
      <c r="I248" s="270"/>
      <c r="J248" s="270"/>
      <c r="K248" s="270"/>
      <c r="L248" s="315"/>
      <c r="M248" s="270"/>
      <c r="N248" s="270"/>
      <c r="O248" s="270"/>
      <c r="P248" s="270"/>
      <c r="Q248" s="270"/>
      <c r="R248" s="270"/>
      <c r="S248" s="270"/>
      <c r="T248" s="270"/>
      <c r="U248" s="270"/>
      <c r="V248" s="270"/>
      <c r="W248" s="270"/>
      <c r="X248" s="270"/>
      <c r="Y248" s="270"/>
      <c r="Z248" s="270"/>
      <c r="AA248" s="270"/>
      <c r="AB248" s="270"/>
      <c r="AC248" s="270"/>
      <c r="AD248" s="270"/>
      <c r="AE248" s="270"/>
      <c r="AF248" s="270"/>
      <c r="AG248" s="270"/>
      <c r="AH248" s="270"/>
      <c r="AI248" s="270"/>
      <c r="AJ248" s="270"/>
      <c r="AK248" s="270"/>
      <c r="AL248" s="270"/>
      <c r="AM248" s="316"/>
      <c r="AN248" s="316"/>
      <c r="AO248" s="316"/>
      <c r="AP248" s="316"/>
      <c r="AQ248" s="270"/>
      <c r="AR248" s="270"/>
      <c r="AS248" s="270"/>
      <c r="AT248" s="270"/>
      <c r="AU248" s="317"/>
      <c r="AV248" s="270"/>
      <c r="AW248" s="270"/>
      <c r="AX248" s="270"/>
      <c r="AY248" s="270"/>
      <c r="AZ248" s="270"/>
      <c r="BB248" s="274"/>
      <c r="BD248" s="274"/>
      <c r="BF248" s="274"/>
      <c r="BH248" s="274"/>
    </row>
    <row r="249" spans="2:60" s="250" customFormat="1" x14ac:dyDescent="0.25">
      <c r="B249" s="270"/>
      <c r="C249" s="270"/>
      <c r="D249" s="271"/>
      <c r="E249" s="270"/>
      <c r="F249" s="270"/>
      <c r="G249" s="270"/>
      <c r="H249" s="270"/>
      <c r="I249" s="270"/>
      <c r="J249" s="270"/>
      <c r="K249" s="270"/>
      <c r="L249" s="315"/>
      <c r="M249" s="270"/>
      <c r="N249" s="270"/>
      <c r="O249" s="270"/>
      <c r="P249" s="270"/>
      <c r="Q249" s="270"/>
      <c r="R249" s="270"/>
      <c r="S249" s="270"/>
      <c r="T249" s="270"/>
      <c r="U249" s="270"/>
      <c r="V249" s="270"/>
      <c r="W249" s="270"/>
      <c r="X249" s="270"/>
      <c r="Y249" s="270"/>
      <c r="Z249" s="270"/>
      <c r="AA249" s="270"/>
      <c r="AB249" s="270"/>
      <c r="AC249" s="270"/>
      <c r="AD249" s="270"/>
      <c r="AE249" s="270"/>
      <c r="AF249" s="270"/>
      <c r="AG249" s="270"/>
      <c r="AH249" s="270"/>
      <c r="AI249" s="270"/>
      <c r="AJ249" s="270"/>
      <c r="AK249" s="270"/>
      <c r="AL249" s="270"/>
      <c r="AM249" s="316"/>
      <c r="AN249" s="316"/>
      <c r="AO249" s="316"/>
      <c r="AP249" s="316"/>
      <c r="AQ249" s="270"/>
      <c r="AR249" s="270"/>
      <c r="AS249" s="270"/>
      <c r="AT249" s="270"/>
      <c r="AU249" s="317"/>
      <c r="AV249" s="270"/>
      <c r="AW249" s="270"/>
      <c r="AX249" s="270"/>
      <c r="AY249" s="270"/>
      <c r="AZ249" s="270"/>
      <c r="BB249" s="274"/>
      <c r="BD249" s="274"/>
      <c r="BF249" s="274"/>
      <c r="BH249" s="274"/>
    </row>
    <row r="250" spans="2:60" s="250" customFormat="1" x14ac:dyDescent="0.25">
      <c r="B250" s="270"/>
      <c r="C250" s="270"/>
      <c r="D250" s="271"/>
      <c r="E250" s="270"/>
      <c r="F250" s="270"/>
      <c r="G250" s="270"/>
      <c r="H250" s="270"/>
      <c r="I250" s="270"/>
      <c r="J250" s="270"/>
      <c r="K250" s="270"/>
      <c r="L250" s="315"/>
      <c r="M250" s="270"/>
      <c r="N250" s="270"/>
      <c r="O250" s="270"/>
      <c r="P250" s="270"/>
      <c r="Q250" s="270"/>
      <c r="R250" s="270"/>
      <c r="S250" s="270"/>
      <c r="T250" s="270"/>
      <c r="U250" s="270"/>
      <c r="V250" s="270"/>
      <c r="W250" s="270"/>
      <c r="X250" s="270"/>
      <c r="Y250" s="270"/>
      <c r="Z250" s="270"/>
      <c r="AA250" s="270"/>
      <c r="AB250" s="270"/>
      <c r="AC250" s="270"/>
      <c r="AD250" s="270"/>
      <c r="AE250" s="270"/>
      <c r="AF250" s="270"/>
      <c r="AG250" s="270"/>
      <c r="AH250" s="270"/>
      <c r="AI250" s="270"/>
      <c r="AJ250" s="270"/>
      <c r="AK250" s="270"/>
      <c r="AL250" s="270"/>
      <c r="AM250" s="316"/>
      <c r="AN250" s="316"/>
      <c r="AO250" s="316"/>
      <c r="AP250" s="316"/>
      <c r="AQ250" s="270"/>
      <c r="AR250" s="270"/>
      <c r="AS250" s="270"/>
      <c r="AT250" s="270"/>
      <c r="AU250" s="317"/>
      <c r="AV250" s="270"/>
      <c r="AW250" s="270"/>
      <c r="AX250" s="270"/>
      <c r="AY250" s="270"/>
      <c r="AZ250" s="270"/>
      <c r="BB250" s="274"/>
      <c r="BD250" s="274"/>
      <c r="BF250" s="274"/>
      <c r="BH250" s="274"/>
    </row>
    <row r="251" spans="2:60" s="250" customFormat="1" x14ac:dyDescent="0.25">
      <c r="B251" s="270"/>
      <c r="C251" s="270"/>
      <c r="D251" s="271"/>
      <c r="E251" s="270"/>
      <c r="F251" s="270"/>
      <c r="G251" s="270"/>
      <c r="H251" s="270"/>
      <c r="I251" s="270"/>
      <c r="J251" s="270"/>
      <c r="K251" s="270"/>
      <c r="L251" s="315"/>
      <c r="M251" s="270"/>
      <c r="N251" s="270"/>
      <c r="O251" s="270"/>
      <c r="P251" s="270"/>
      <c r="Q251" s="270"/>
      <c r="R251" s="270"/>
      <c r="S251" s="270"/>
      <c r="T251" s="270"/>
      <c r="U251" s="270"/>
      <c r="V251" s="270"/>
      <c r="W251" s="270"/>
      <c r="X251" s="270"/>
      <c r="Y251" s="270"/>
      <c r="Z251" s="270"/>
      <c r="AA251" s="270"/>
      <c r="AB251" s="270"/>
      <c r="AC251" s="270"/>
      <c r="AD251" s="270"/>
      <c r="AE251" s="270"/>
      <c r="AF251" s="270"/>
      <c r="AG251" s="270"/>
      <c r="AH251" s="270"/>
      <c r="AI251" s="270"/>
      <c r="AJ251" s="270"/>
      <c r="AK251" s="270"/>
      <c r="AL251" s="270"/>
      <c r="AM251" s="316"/>
      <c r="AN251" s="316"/>
      <c r="AO251" s="316"/>
      <c r="AP251" s="316"/>
      <c r="AQ251" s="270"/>
      <c r="AR251" s="270"/>
      <c r="AS251" s="270"/>
      <c r="AT251" s="270"/>
      <c r="AU251" s="317"/>
      <c r="AV251" s="270"/>
      <c r="AW251" s="270"/>
      <c r="AX251" s="270"/>
      <c r="AY251" s="270"/>
      <c r="AZ251" s="270"/>
      <c r="BB251" s="274"/>
      <c r="BD251" s="274"/>
      <c r="BF251" s="274"/>
      <c r="BH251" s="274"/>
    </row>
    <row r="252" spans="2:60" s="250" customFormat="1" x14ac:dyDescent="0.25">
      <c r="B252" s="270"/>
      <c r="C252" s="270"/>
      <c r="D252" s="271"/>
      <c r="E252" s="270"/>
      <c r="F252" s="270"/>
      <c r="G252" s="270"/>
      <c r="H252" s="270"/>
      <c r="I252" s="270"/>
      <c r="J252" s="270"/>
      <c r="K252" s="270"/>
      <c r="L252" s="315"/>
      <c r="M252" s="270"/>
      <c r="N252" s="270"/>
      <c r="O252" s="270"/>
      <c r="P252" s="270"/>
      <c r="Q252" s="270"/>
      <c r="R252" s="270"/>
      <c r="S252" s="270"/>
      <c r="T252" s="270"/>
      <c r="U252" s="270"/>
      <c r="V252" s="270"/>
      <c r="W252" s="270"/>
      <c r="X252" s="270"/>
      <c r="Y252" s="270"/>
      <c r="Z252" s="270"/>
      <c r="AA252" s="270"/>
      <c r="AB252" s="270"/>
      <c r="AC252" s="270"/>
      <c r="AD252" s="270"/>
      <c r="AE252" s="270"/>
      <c r="AF252" s="270"/>
      <c r="AG252" s="270"/>
      <c r="AH252" s="270"/>
      <c r="AI252" s="270"/>
      <c r="AJ252" s="270"/>
      <c r="AK252" s="270"/>
      <c r="AL252" s="270"/>
      <c r="AM252" s="316"/>
      <c r="AN252" s="316"/>
      <c r="AO252" s="316"/>
      <c r="AP252" s="316"/>
      <c r="AQ252" s="270"/>
      <c r="AR252" s="270"/>
      <c r="AS252" s="270"/>
      <c r="AT252" s="270"/>
      <c r="AU252" s="317"/>
      <c r="AV252" s="270"/>
      <c r="AW252" s="270"/>
      <c r="AX252" s="270"/>
      <c r="AY252" s="270"/>
      <c r="AZ252" s="270"/>
      <c r="BB252" s="274"/>
      <c r="BD252" s="274"/>
      <c r="BF252" s="274"/>
      <c r="BH252" s="274"/>
    </row>
    <row r="253" spans="2:60" s="250" customFormat="1" x14ac:dyDescent="0.25">
      <c r="B253" s="270"/>
      <c r="C253" s="270"/>
      <c r="D253" s="271"/>
      <c r="E253" s="270"/>
      <c r="F253" s="270"/>
      <c r="G253" s="270"/>
      <c r="H253" s="270"/>
      <c r="I253" s="270"/>
      <c r="J253" s="270"/>
      <c r="K253" s="270"/>
      <c r="L253" s="315"/>
      <c r="M253" s="270"/>
      <c r="N253" s="270"/>
      <c r="O253" s="270"/>
      <c r="P253" s="270"/>
      <c r="Q253" s="270"/>
      <c r="R253" s="270"/>
      <c r="S253" s="270"/>
      <c r="T253" s="270"/>
      <c r="U253" s="270"/>
      <c r="V253" s="270"/>
      <c r="W253" s="270"/>
      <c r="X253" s="270"/>
      <c r="Y253" s="270"/>
      <c r="Z253" s="270"/>
      <c r="AA253" s="270"/>
      <c r="AB253" s="270"/>
      <c r="AC253" s="270"/>
      <c r="AD253" s="270"/>
      <c r="AE253" s="270"/>
      <c r="AF253" s="270"/>
      <c r="AG253" s="270"/>
      <c r="AH253" s="270"/>
      <c r="AI253" s="270"/>
      <c r="AJ253" s="270"/>
      <c r="AK253" s="270"/>
      <c r="AL253" s="270"/>
      <c r="AM253" s="316"/>
      <c r="AN253" s="316"/>
      <c r="AO253" s="316"/>
      <c r="AP253" s="316"/>
      <c r="AQ253" s="270"/>
      <c r="AR253" s="270"/>
      <c r="AS253" s="270"/>
      <c r="AT253" s="270"/>
      <c r="AU253" s="317"/>
      <c r="AV253" s="270"/>
      <c r="AW253" s="270"/>
      <c r="AX253" s="270"/>
      <c r="AY253" s="270"/>
      <c r="AZ253" s="270"/>
      <c r="BB253" s="274"/>
      <c r="BD253" s="274"/>
      <c r="BF253" s="274"/>
      <c r="BH253" s="274"/>
    </row>
    <row r="254" spans="2:60" s="250" customFormat="1" x14ac:dyDescent="0.25">
      <c r="B254" s="270"/>
      <c r="C254" s="270"/>
      <c r="D254" s="271"/>
      <c r="E254" s="270"/>
      <c r="F254" s="270"/>
      <c r="G254" s="270"/>
      <c r="H254" s="270"/>
      <c r="I254" s="270"/>
      <c r="J254" s="270"/>
      <c r="K254" s="270"/>
      <c r="L254" s="315"/>
      <c r="M254" s="270"/>
      <c r="N254" s="270"/>
      <c r="O254" s="270"/>
      <c r="P254" s="270"/>
      <c r="Q254" s="270"/>
      <c r="R254" s="270"/>
      <c r="S254" s="270"/>
      <c r="T254" s="270"/>
      <c r="U254" s="270"/>
      <c r="V254" s="270"/>
      <c r="W254" s="270"/>
      <c r="X254" s="270"/>
      <c r="Y254" s="270"/>
      <c r="Z254" s="270"/>
      <c r="AA254" s="270"/>
      <c r="AB254" s="270"/>
      <c r="AC254" s="270"/>
      <c r="AD254" s="270"/>
      <c r="AE254" s="270"/>
      <c r="AF254" s="270"/>
      <c r="AG254" s="270"/>
      <c r="AH254" s="270"/>
      <c r="AI254" s="270"/>
      <c r="AJ254" s="270"/>
      <c r="AK254" s="270"/>
      <c r="AL254" s="270"/>
      <c r="AM254" s="316"/>
      <c r="AN254" s="316"/>
      <c r="AO254" s="316"/>
      <c r="AP254" s="316"/>
      <c r="AQ254" s="270"/>
      <c r="AR254" s="270"/>
      <c r="AS254" s="270"/>
      <c r="AT254" s="270"/>
      <c r="AU254" s="317"/>
      <c r="AV254" s="270"/>
      <c r="AW254" s="270"/>
      <c r="AX254" s="270"/>
      <c r="AY254" s="270"/>
      <c r="AZ254" s="270"/>
      <c r="BB254" s="274"/>
      <c r="BD254" s="274"/>
      <c r="BF254" s="274"/>
      <c r="BH254" s="274"/>
    </row>
    <row r="255" spans="2:60" s="250" customFormat="1" x14ac:dyDescent="0.25">
      <c r="B255" s="270"/>
      <c r="C255" s="270"/>
      <c r="D255" s="271"/>
      <c r="E255" s="270"/>
      <c r="F255" s="270"/>
      <c r="G255" s="270"/>
      <c r="H255" s="270"/>
      <c r="I255" s="270"/>
      <c r="J255" s="270"/>
      <c r="K255" s="270"/>
      <c r="L255" s="315"/>
      <c r="M255" s="270"/>
      <c r="N255" s="270"/>
      <c r="O255" s="270"/>
      <c r="P255" s="270"/>
      <c r="Q255" s="270"/>
      <c r="R255" s="270"/>
      <c r="S255" s="270"/>
      <c r="T255" s="270"/>
      <c r="U255" s="270"/>
      <c r="V255" s="270"/>
      <c r="W255" s="270"/>
      <c r="X255" s="270"/>
      <c r="Y255" s="270"/>
      <c r="Z255" s="270"/>
      <c r="AA255" s="270"/>
      <c r="AB255" s="270"/>
      <c r="AC255" s="270"/>
      <c r="AD255" s="270"/>
      <c r="AE255" s="270"/>
      <c r="AF255" s="270"/>
      <c r="AG255" s="270"/>
      <c r="AH255" s="270"/>
      <c r="AI255" s="270"/>
      <c r="AJ255" s="270"/>
      <c r="AK255" s="270"/>
      <c r="AL255" s="270"/>
      <c r="AM255" s="316"/>
      <c r="AN255" s="316"/>
      <c r="AO255" s="316"/>
      <c r="AP255" s="316"/>
      <c r="AQ255" s="270"/>
      <c r="AR255" s="270"/>
      <c r="AS255" s="270"/>
      <c r="AT255" s="270"/>
      <c r="AU255" s="317"/>
      <c r="AV255" s="270"/>
      <c r="AW255" s="270"/>
      <c r="AX255" s="270"/>
      <c r="AY255" s="270"/>
      <c r="AZ255" s="270"/>
      <c r="BB255" s="274"/>
      <c r="BD255" s="274"/>
      <c r="BF255" s="274"/>
      <c r="BH255" s="274"/>
    </row>
    <row r="256" spans="2:60" s="250" customFormat="1" x14ac:dyDescent="0.25">
      <c r="B256" s="270"/>
      <c r="C256" s="270"/>
      <c r="D256" s="271"/>
      <c r="E256" s="270"/>
      <c r="F256" s="270"/>
      <c r="G256" s="270"/>
      <c r="H256" s="270"/>
      <c r="I256" s="270"/>
      <c r="J256" s="270"/>
      <c r="K256" s="270"/>
      <c r="L256" s="315"/>
      <c r="M256" s="270"/>
      <c r="N256" s="270"/>
      <c r="O256" s="270"/>
      <c r="P256" s="270"/>
      <c r="Q256" s="270"/>
      <c r="R256" s="270"/>
      <c r="S256" s="270"/>
      <c r="T256" s="270"/>
      <c r="U256" s="270"/>
      <c r="V256" s="270"/>
      <c r="W256" s="270"/>
      <c r="X256" s="270"/>
      <c r="Y256" s="270"/>
      <c r="Z256" s="270"/>
      <c r="AA256" s="270"/>
      <c r="AB256" s="270"/>
      <c r="AC256" s="270"/>
      <c r="AD256" s="270"/>
      <c r="AE256" s="270"/>
      <c r="AF256" s="270"/>
      <c r="AG256" s="270"/>
      <c r="AH256" s="270"/>
      <c r="AI256" s="270"/>
      <c r="AJ256" s="270"/>
      <c r="AK256" s="270"/>
      <c r="AL256" s="270"/>
      <c r="AM256" s="316"/>
      <c r="AN256" s="316"/>
      <c r="AO256" s="316"/>
      <c r="AP256" s="316"/>
      <c r="AQ256" s="270"/>
      <c r="AR256" s="270"/>
      <c r="AS256" s="270"/>
      <c r="AT256" s="270"/>
      <c r="AU256" s="317"/>
      <c r="AV256" s="270"/>
      <c r="AW256" s="270"/>
      <c r="AX256" s="270"/>
      <c r="AY256" s="270"/>
      <c r="AZ256" s="270"/>
      <c r="BB256" s="274"/>
      <c r="BD256" s="274"/>
      <c r="BF256" s="274"/>
      <c r="BH256" s="274"/>
    </row>
    <row r="257" spans="2:60" s="250" customFormat="1" x14ac:dyDescent="0.25">
      <c r="B257" s="270"/>
      <c r="C257" s="270"/>
      <c r="D257" s="271"/>
      <c r="E257" s="270"/>
      <c r="F257" s="270"/>
      <c r="G257" s="270"/>
      <c r="H257" s="270"/>
      <c r="I257" s="270"/>
      <c r="J257" s="270"/>
      <c r="K257" s="270"/>
      <c r="L257" s="315"/>
      <c r="M257" s="270"/>
      <c r="N257" s="270"/>
      <c r="O257" s="270"/>
      <c r="P257" s="270"/>
      <c r="Q257" s="270"/>
      <c r="R257" s="270"/>
      <c r="S257" s="270"/>
      <c r="T257" s="270"/>
      <c r="U257" s="270"/>
      <c r="V257" s="270"/>
      <c r="W257" s="270"/>
      <c r="X257" s="270"/>
      <c r="Y257" s="270"/>
      <c r="Z257" s="270"/>
      <c r="AA257" s="270"/>
      <c r="AB257" s="270"/>
      <c r="AC257" s="270"/>
      <c r="AD257" s="270"/>
      <c r="AE257" s="270"/>
      <c r="AF257" s="270"/>
      <c r="AG257" s="270"/>
      <c r="AH257" s="270"/>
      <c r="AI257" s="270"/>
      <c r="AJ257" s="270"/>
      <c r="AK257" s="270"/>
      <c r="AL257" s="270"/>
      <c r="AM257" s="316"/>
      <c r="AN257" s="316"/>
      <c r="AO257" s="316"/>
      <c r="AP257" s="316"/>
      <c r="AQ257" s="270"/>
      <c r="AR257" s="270"/>
      <c r="AS257" s="270"/>
      <c r="AT257" s="270"/>
      <c r="AU257" s="317"/>
      <c r="AV257" s="270"/>
      <c r="AW257" s="270"/>
      <c r="AX257" s="270"/>
      <c r="AY257" s="270"/>
      <c r="AZ257" s="270"/>
      <c r="BB257" s="274"/>
      <c r="BD257" s="274"/>
      <c r="BF257" s="274"/>
      <c r="BH257" s="274"/>
    </row>
    <row r="258" spans="2:60" s="250" customFormat="1" x14ac:dyDescent="0.25">
      <c r="B258" s="270"/>
      <c r="C258" s="270"/>
      <c r="D258" s="271"/>
      <c r="E258" s="270"/>
      <c r="F258" s="270"/>
      <c r="G258" s="270"/>
      <c r="H258" s="270"/>
      <c r="I258" s="270"/>
      <c r="J258" s="270"/>
      <c r="K258" s="270"/>
      <c r="L258" s="315"/>
      <c r="M258" s="270"/>
      <c r="N258" s="270"/>
      <c r="O258" s="270"/>
      <c r="P258" s="270"/>
      <c r="Q258" s="270"/>
      <c r="R258" s="270"/>
      <c r="S258" s="270"/>
      <c r="T258" s="270"/>
      <c r="U258" s="270"/>
      <c r="V258" s="270"/>
      <c r="W258" s="270"/>
      <c r="X258" s="270"/>
      <c r="Y258" s="270"/>
      <c r="Z258" s="270"/>
      <c r="AA258" s="270"/>
      <c r="AB258" s="270"/>
      <c r="AC258" s="270"/>
      <c r="AD258" s="270"/>
      <c r="AE258" s="270"/>
      <c r="AF258" s="270"/>
      <c r="AG258" s="270"/>
      <c r="AH258" s="270"/>
      <c r="AI258" s="270"/>
      <c r="AJ258" s="270"/>
      <c r="AK258" s="270"/>
      <c r="AL258" s="270"/>
      <c r="AM258" s="316"/>
      <c r="AN258" s="316"/>
      <c r="AO258" s="316"/>
      <c r="AP258" s="316"/>
      <c r="AQ258" s="270"/>
      <c r="AR258" s="270"/>
      <c r="AS258" s="270"/>
      <c r="AT258" s="270"/>
      <c r="AU258" s="317"/>
      <c r="AV258" s="270"/>
      <c r="AW258" s="270"/>
      <c r="AX258" s="270"/>
      <c r="AY258" s="270"/>
      <c r="AZ258" s="270"/>
      <c r="BB258" s="274"/>
      <c r="BD258" s="274"/>
      <c r="BF258" s="274"/>
      <c r="BH258" s="274"/>
    </row>
    <row r="259" spans="2:60" s="250" customFormat="1" x14ac:dyDescent="0.25">
      <c r="B259" s="270"/>
      <c r="C259" s="270"/>
      <c r="D259" s="271"/>
      <c r="E259" s="270"/>
      <c r="F259" s="270"/>
      <c r="G259" s="270"/>
      <c r="H259" s="270"/>
      <c r="I259" s="270"/>
      <c r="J259" s="270"/>
      <c r="K259" s="270"/>
      <c r="L259" s="315"/>
      <c r="M259" s="270"/>
      <c r="N259" s="270"/>
      <c r="O259" s="270"/>
      <c r="P259" s="270"/>
      <c r="Q259" s="270"/>
      <c r="R259" s="270"/>
      <c r="S259" s="270"/>
      <c r="T259" s="270"/>
      <c r="U259" s="270"/>
      <c r="V259" s="270"/>
      <c r="W259" s="270"/>
      <c r="X259" s="270"/>
      <c r="Y259" s="270"/>
      <c r="Z259" s="270"/>
      <c r="AA259" s="270"/>
      <c r="AB259" s="270"/>
      <c r="AC259" s="270"/>
      <c r="AD259" s="270"/>
      <c r="AE259" s="270"/>
      <c r="AF259" s="270"/>
      <c r="AG259" s="270"/>
      <c r="AH259" s="270"/>
      <c r="AI259" s="270"/>
      <c r="AJ259" s="270"/>
      <c r="AK259" s="270"/>
      <c r="AL259" s="270"/>
      <c r="AM259" s="316"/>
      <c r="AN259" s="316"/>
      <c r="AO259" s="316"/>
      <c r="AP259" s="316"/>
      <c r="AQ259" s="270"/>
      <c r="AR259" s="270"/>
      <c r="AS259" s="270"/>
      <c r="AT259" s="270"/>
      <c r="AU259" s="317"/>
      <c r="AV259" s="270"/>
      <c r="AW259" s="270"/>
      <c r="AX259" s="270"/>
      <c r="AY259" s="270"/>
      <c r="AZ259" s="270"/>
      <c r="BB259" s="274"/>
      <c r="BD259" s="274"/>
      <c r="BF259" s="274"/>
      <c r="BH259" s="274"/>
    </row>
    <row r="260" spans="2:60" s="250" customFormat="1" x14ac:dyDescent="0.25">
      <c r="B260" s="270"/>
      <c r="C260" s="270"/>
      <c r="D260" s="271"/>
      <c r="E260" s="270"/>
      <c r="F260" s="270"/>
      <c r="G260" s="270"/>
      <c r="H260" s="270"/>
      <c r="I260" s="270"/>
      <c r="J260" s="270"/>
      <c r="K260" s="270"/>
      <c r="L260" s="315"/>
      <c r="M260" s="270"/>
      <c r="N260" s="270"/>
      <c r="O260" s="270"/>
      <c r="P260" s="270"/>
      <c r="Q260" s="270"/>
      <c r="R260" s="270"/>
      <c r="S260" s="270"/>
      <c r="T260" s="270"/>
      <c r="U260" s="270"/>
      <c r="V260" s="270"/>
      <c r="W260" s="270"/>
      <c r="X260" s="270"/>
      <c r="Y260" s="270"/>
      <c r="Z260" s="270"/>
      <c r="AA260" s="270"/>
      <c r="AB260" s="270"/>
      <c r="AC260" s="270"/>
      <c r="AD260" s="270"/>
      <c r="AE260" s="270"/>
      <c r="AF260" s="270"/>
      <c r="AG260" s="270"/>
      <c r="AH260" s="270"/>
      <c r="AI260" s="270"/>
      <c r="AJ260" s="270"/>
      <c r="AK260" s="270"/>
      <c r="AL260" s="270"/>
      <c r="AM260" s="316"/>
      <c r="AN260" s="316"/>
      <c r="AO260" s="316"/>
      <c r="AP260" s="316"/>
      <c r="AQ260" s="270"/>
      <c r="AR260" s="270"/>
      <c r="AS260" s="270"/>
      <c r="AT260" s="270"/>
      <c r="AU260" s="317"/>
      <c r="AV260" s="270"/>
      <c r="AW260" s="270"/>
      <c r="AX260" s="270"/>
      <c r="AY260" s="270"/>
      <c r="AZ260" s="270"/>
      <c r="BB260" s="274"/>
      <c r="BD260" s="274"/>
      <c r="BF260" s="274"/>
      <c r="BH260" s="274"/>
    </row>
    <row r="261" spans="2:60" s="250" customFormat="1" x14ac:dyDescent="0.25">
      <c r="B261" s="270"/>
      <c r="C261" s="270"/>
      <c r="D261" s="271"/>
      <c r="E261" s="270"/>
      <c r="F261" s="270"/>
      <c r="G261" s="270"/>
      <c r="H261" s="270"/>
      <c r="I261" s="270"/>
      <c r="J261" s="270"/>
      <c r="K261" s="270"/>
      <c r="L261" s="315"/>
      <c r="M261" s="270"/>
      <c r="N261" s="270"/>
      <c r="O261" s="270"/>
      <c r="P261" s="270"/>
      <c r="Q261" s="270"/>
      <c r="R261" s="270"/>
      <c r="S261" s="270"/>
      <c r="T261" s="270"/>
      <c r="U261" s="270"/>
      <c r="V261" s="270"/>
      <c r="W261" s="270"/>
      <c r="X261" s="270"/>
      <c r="Y261" s="270"/>
      <c r="Z261" s="270"/>
      <c r="AA261" s="270"/>
      <c r="AB261" s="270"/>
      <c r="AC261" s="270"/>
      <c r="AD261" s="270"/>
      <c r="AE261" s="270"/>
      <c r="AF261" s="270"/>
      <c r="AG261" s="270"/>
      <c r="AH261" s="270"/>
      <c r="AI261" s="270"/>
      <c r="AJ261" s="270"/>
      <c r="AK261" s="270"/>
      <c r="AL261" s="270"/>
      <c r="AM261" s="316"/>
      <c r="AN261" s="316"/>
      <c r="AO261" s="316"/>
      <c r="AP261" s="316"/>
      <c r="AQ261" s="270"/>
      <c r="AR261" s="270"/>
      <c r="AS261" s="270"/>
      <c r="AT261" s="270"/>
      <c r="AU261" s="317"/>
      <c r="AV261" s="270"/>
      <c r="AW261" s="270"/>
      <c r="AX261" s="270"/>
      <c r="AY261" s="270"/>
      <c r="AZ261" s="270"/>
      <c r="BB261" s="274"/>
      <c r="BD261" s="274"/>
      <c r="BF261" s="274"/>
      <c r="BH261" s="274"/>
    </row>
    <row r="262" spans="2:60" s="250" customFormat="1" x14ac:dyDescent="0.25">
      <c r="B262" s="270"/>
      <c r="C262" s="270"/>
      <c r="D262" s="271"/>
      <c r="E262" s="270"/>
      <c r="F262" s="270"/>
      <c r="G262" s="270"/>
      <c r="H262" s="270"/>
      <c r="I262" s="270"/>
      <c r="J262" s="270"/>
      <c r="K262" s="270"/>
      <c r="L262" s="315"/>
      <c r="M262" s="270"/>
      <c r="N262" s="270"/>
      <c r="O262" s="270"/>
      <c r="P262" s="270"/>
      <c r="Q262" s="270"/>
      <c r="R262" s="270"/>
      <c r="S262" s="270"/>
      <c r="T262" s="270"/>
      <c r="U262" s="270"/>
      <c r="V262" s="270"/>
      <c r="W262" s="270"/>
      <c r="X262" s="270"/>
      <c r="Y262" s="270"/>
      <c r="Z262" s="270"/>
      <c r="AA262" s="270"/>
      <c r="AB262" s="270"/>
      <c r="AC262" s="270"/>
      <c r="AD262" s="270"/>
      <c r="AE262" s="270"/>
      <c r="AF262" s="270"/>
      <c r="AG262" s="270"/>
      <c r="AH262" s="270"/>
      <c r="AI262" s="270"/>
      <c r="AJ262" s="270"/>
      <c r="AK262" s="270"/>
      <c r="AL262" s="270"/>
      <c r="AM262" s="316"/>
      <c r="AN262" s="316"/>
      <c r="AO262" s="316"/>
      <c r="AP262" s="316"/>
      <c r="AQ262" s="270"/>
      <c r="AR262" s="270"/>
      <c r="AS262" s="270"/>
      <c r="AT262" s="270"/>
      <c r="AU262" s="317"/>
      <c r="AV262" s="270"/>
      <c r="AW262" s="270"/>
      <c r="AX262" s="270"/>
      <c r="AY262" s="270"/>
      <c r="AZ262" s="270"/>
      <c r="BB262" s="274"/>
      <c r="BD262" s="274"/>
      <c r="BF262" s="274"/>
      <c r="BH262" s="274"/>
    </row>
    <row r="263" spans="2:60" s="250" customFormat="1" x14ac:dyDescent="0.25">
      <c r="B263" s="270"/>
      <c r="C263" s="270"/>
      <c r="D263" s="271"/>
      <c r="E263" s="270"/>
      <c r="F263" s="270"/>
      <c r="G263" s="270"/>
      <c r="H263" s="270"/>
      <c r="I263" s="270"/>
      <c r="J263" s="270"/>
      <c r="K263" s="270"/>
      <c r="L263" s="315"/>
      <c r="M263" s="270"/>
      <c r="N263" s="270"/>
      <c r="O263" s="270"/>
      <c r="P263" s="270"/>
      <c r="Q263" s="270"/>
      <c r="R263" s="270"/>
      <c r="S263" s="270"/>
      <c r="T263" s="270"/>
      <c r="U263" s="270"/>
      <c r="V263" s="270"/>
      <c r="W263" s="270"/>
      <c r="X263" s="270"/>
      <c r="Y263" s="270"/>
      <c r="Z263" s="270"/>
      <c r="AA263" s="270"/>
      <c r="AB263" s="270"/>
      <c r="AC263" s="270"/>
      <c r="AD263" s="270"/>
      <c r="AE263" s="270"/>
      <c r="AF263" s="270"/>
      <c r="AG263" s="270"/>
      <c r="AH263" s="270"/>
      <c r="AI263" s="270"/>
      <c r="AJ263" s="270"/>
      <c r="AK263" s="270"/>
      <c r="AL263" s="270"/>
      <c r="AM263" s="316"/>
      <c r="AN263" s="316"/>
      <c r="AO263" s="316"/>
      <c r="AP263" s="316"/>
      <c r="AQ263" s="270"/>
      <c r="AR263" s="270"/>
      <c r="AS263" s="270"/>
      <c r="AT263" s="270"/>
      <c r="AU263" s="317"/>
      <c r="AV263" s="270"/>
      <c r="AW263" s="270"/>
      <c r="AX263" s="270"/>
      <c r="AY263" s="270"/>
      <c r="AZ263" s="270"/>
      <c r="BB263" s="274"/>
      <c r="BD263" s="274"/>
      <c r="BF263" s="274"/>
      <c r="BH263" s="274"/>
    </row>
    <row r="264" spans="2:60" s="250" customFormat="1" x14ac:dyDescent="0.25">
      <c r="B264" s="270"/>
      <c r="C264" s="270"/>
      <c r="D264" s="271"/>
      <c r="E264" s="270"/>
      <c r="F264" s="270"/>
      <c r="G264" s="270"/>
      <c r="H264" s="270"/>
      <c r="I264" s="270"/>
      <c r="J264" s="270"/>
      <c r="K264" s="270"/>
      <c r="L264" s="315"/>
      <c r="M264" s="270"/>
      <c r="N264" s="270"/>
      <c r="O264" s="270"/>
      <c r="P264" s="270"/>
      <c r="Q264" s="270"/>
      <c r="R264" s="270"/>
      <c r="S264" s="270"/>
      <c r="T264" s="270"/>
      <c r="U264" s="270"/>
      <c r="V264" s="270"/>
      <c r="W264" s="270"/>
      <c r="X264" s="270"/>
      <c r="Y264" s="270"/>
      <c r="Z264" s="270"/>
      <c r="AA264" s="270"/>
      <c r="AB264" s="270"/>
      <c r="AC264" s="270"/>
      <c r="AD264" s="270"/>
      <c r="AE264" s="270"/>
      <c r="AF264" s="270"/>
      <c r="AG264" s="270"/>
      <c r="AH264" s="270"/>
      <c r="AI264" s="270"/>
      <c r="AJ264" s="270"/>
      <c r="AK264" s="270"/>
      <c r="AL264" s="270"/>
      <c r="AM264" s="316"/>
      <c r="AN264" s="316"/>
      <c r="AO264" s="316"/>
      <c r="AP264" s="316"/>
      <c r="AQ264" s="270"/>
      <c r="AR264" s="270"/>
      <c r="AS264" s="270"/>
      <c r="AT264" s="270"/>
      <c r="AU264" s="317"/>
      <c r="AV264" s="270"/>
      <c r="AW264" s="270"/>
      <c r="AX264" s="270"/>
      <c r="AY264" s="270"/>
      <c r="AZ264" s="270"/>
      <c r="BB264" s="274"/>
      <c r="BD264" s="274"/>
      <c r="BF264" s="274"/>
      <c r="BH264" s="274"/>
    </row>
    <row r="265" spans="2:60" s="250" customFormat="1" x14ac:dyDescent="0.25">
      <c r="B265" s="270"/>
      <c r="C265" s="270"/>
      <c r="D265" s="271"/>
      <c r="E265" s="270"/>
      <c r="F265" s="270"/>
      <c r="G265" s="270"/>
      <c r="H265" s="270"/>
      <c r="I265" s="270"/>
      <c r="J265" s="270"/>
      <c r="K265" s="270"/>
      <c r="L265" s="315"/>
      <c r="M265" s="270"/>
      <c r="N265" s="270"/>
      <c r="O265" s="270"/>
      <c r="P265" s="270"/>
      <c r="Q265" s="270"/>
      <c r="R265" s="270"/>
      <c r="S265" s="270"/>
      <c r="T265" s="270"/>
      <c r="U265" s="270"/>
      <c r="V265" s="270"/>
      <c r="W265" s="270"/>
      <c r="X265" s="270"/>
      <c r="Y265" s="270"/>
      <c r="Z265" s="270"/>
      <c r="AA265" s="270"/>
      <c r="AB265" s="270"/>
      <c r="AC265" s="270"/>
      <c r="AD265" s="270"/>
      <c r="AE265" s="270"/>
      <c r="AF265" s="270"/>
      <c r="AG265" s="270"/>
      <c r="AH265" s="270"/>
      <c r="AI265" s="270"/>
      <c r="AJ265" s="270"/>
      <c r="AK265" s="270"/>
      <c r="AL265" s="270"/>
      <c r="AM265" s="316"/>
      <c r="AN265" s="316"/>
      <c r="AO265" s="316"/>
      <c r="AP265" s="316"/>
      <c r="AQ265" s="270"/>
      <c r="AR265" s="270"/>
      <c r="AS265" s="270"/>
      <c r="AT265" s="270"/>
      <c r="AU265" s="317"/>
      <c r="AV265" s="270"/>
      <c r="AW265" s="270"/>
      <c r="AX265" s="270"/>
      <c r="AY265" s="270"/>
      <c r="AZ265" s="270"/>
      <c r="BB265" s="274"/>
      <c r="BD265" s="274"/>
      <c r="BF265" s="274"/>
      <c r="BH265" s="274"/>
    </row>
    <row r="266" spans="2:60" s="250" customFormat="1" x14ac:dyDescent="0.25">
      <c r="B266" s="270"/>
      <c r="C266" s="270"/>
      <c r="D266" s="271"/>
      <c r="E266" s="270"/>
      <c r="F266" s="270"/>
      <c r="G266" s="270"/>
      <c r="H266" s="270"/>
      <c r="I266" s="270"/>
      <c r="J266" s="270"/>
      <c r="K266" s="270"/>
      <c r="L266" s="315"/>
      <c r="M266" s="270"/>
      <c r="N266" s="270"/>
      <c r="O266" s="270"/>
      <c r="P266" s="270"/>
      <c r="Q266" s="270"/>
      <c r="R266" s="270"/>
      <c r="S266" s="270"/>
      <c r="T266" s="270"/>
      <c r="U266" s="270"/>
      <c r="V266" s="270"/>
      <c r="W266" s="270"/>
      <c r="X266" s="270"/>
      <c r="Y266" s="270"/>
      <c r="Z266" s="270"/>
      <c r="AA266" s="270"/>
      <c r="AB266" s="270"/>
      <c r="AC266" s="270"/>
      <c r="AD266" s="270"/>
      <c r="AE266" s="270"/>
      <c r="AF266" s="270"/>
      <c r="AG266" s="270"/>
      <c r="AH266" s="270"/>
      <c r="AI266" s="270"/>
      <c r="AJ266" s="270"/>
      <c r="AK266" s="270"/>
      <c r="AL266" s="270"/>
      <c r="AM266" s="316"/>
      <c r="AN266" s="316"/>
      <c r="AO266" s="316"/>
      <c r="AP266" s="316"/>
      <c r="AQ266" s="270"/>
      <c r="AR266" s="270"/>
      <c r="AS266" s="270"/>
      <c r="AT266" s="270"/>
      <c r="AU266" s="317"/>
      <c r="AV266" s="270"/>
      <c r="AW266" s="270"/>
      <c r="AX266" s="270"/>
      <c r="AY266" s="270"/>
      <c r="AZ266" s="270"/>
      <c r="BB266" s="274"/>
      <c r="BD266" s="274"/>
      <c r="BF266" s="274"/>
      <c r="BH266" s="274"/>
    </row>
    <row r="267" spans="2:60" s="250" customFormat="1" x14ac:dyDescent="0.25">
      <c r="B267" s="270"/>
      <c r="C267" s="270"/>
      <c r="D267" s="271"/>
      <c r="E267" s="270"/>
      <c r="F267" s="270"/>
      <c r="G267" s="270"/>
      <c r="H267" s="270"/>
      <c r="I267" s="270"/>
      <c r="J267" s="270"/>
      <c r="K267" s="270"/>
      <c r="L267" s="315"/>
      <c r="M267" s="270"/>
      <c r="N267" s="270"/>
      <c r="O267" s="270"/>
      <c r="P267" s="270"/>
      <c r="Q267" s="270"/>
      <c r="R267" s="270"/>
      <c r="S267" s="270"/>
      <c r="T267" s="270"/>
      <c r="U267" s="270"/>
      <c r="V267" s="270"/>
      <c r="W267" s="270"/>
      <c r="X267" s="270"/>
      <c r="Y267" s="270"/>
      <c r="Z267" s="270"/>
      <c r="AA267" s="270"/>
      <c r="AB267" s="270"/>
      <c r="AC267" s="270"/>
      <c r="AD267" s="270"/>
      <c r="AE267" s="270"/>
      <c r="AF267" s="270"/>
      <c r="AG267" s="270"/>
      <c r="AH267" s="270"/>
      <c r="AI267" s="270"/>
      <c r="AJ267" s="270"/>
      <c r="AK267" s="270"/>
      <c r="AL267" s="270"/>
      <c r="AM267" s="316"/>
      <c r="AN267" s="316"/>
      <c r="AO267" s="316"/>
      <c r="AP267" s="316"/>
      <c r="AQ267" s="270"/>
      <c r="AR267" s="270"/>
      <c r="AS267" s="270"/>
      <c r="AT267" s="270"/>
      <c r="AU267" s="317"/>
      <c r="AV267" s="270"/>
      <c r="AW267" s="270"/>
      <c r="AX267" s="270"/>
      <c r="AY267" s="270"/>
      <c r="AZ267" s="270"/>
      <c r="BB267" s="274"/>
      <c r="BD267" s="274"/>
      <c r="BF267" s="274"/>
      <c r="BH267" s="274"/>
    </row>
    <row r="268" spans="2:60" s="250" customFormat="1" x14ac:dyDescent="0.25">
      <c r="B268" s="270"/>
      <c r="C268" s="270"/>
      <c r="D268" s="271"/>
      <c r="E268" s="270"/>
      <c r="F268" s="270"/>
      <c r="G268" s="270"/>
      <c r="H268" s="270"/>
      <c r="I268" s="270"/>
      <c r="J268" s="270"/>
      <c r="K268" s="270"/>
      <c r="L268" s="315"/>
      <c r="M268" s="270"/>
      <c r="N268" s="270"/>
      <c r="O268" s="270"/>
      <c r="P268" s="270"/>
      <c r="Q268" s="270"/>
      <c r="R268" s="270"/>
      <c r="S268" s="270"/>
      <c r="T268" s="270"/>
      <c r="U268" s="270"/>
      <c r="V268" s="270"/>
      <c r="W268" s="270"/>
      <c r="X268" s="270"/>
      <c r="Y268" s="270"/>
      <c r="Z268" s="270"/>
      <c r="AA268" s="270"/>
      <c r="AB268" s="270"/>
      <c r="AC268" s="270"/>
      <c r="AD268" s="270"/>
      <c r="AE268" s="270"/>
      <c r="AF268" s="270"/>
      <c r="AG268" s="270"/>
      <c r="AH268" s="270"/>
      <c r="AI268" s="270"/>
      <c r="AJ268" s="270"/>
      <c r="AK268" s="270"/>
      <c r="AL268" s="270"/>
      <c r="AM268" s="316"/>
      <c r="AN268" s="316"/>
      <c r="AO268" s="316"/>
      <c r="AP268" s="316"/>
      <c r="AQ268" s="270"/>
      <c r="AR268" s="270"/>
      <c r="AS268" s="270"/>
      <c r="AT268" s="270"/>
      <c r="AU268" s="317"/>
      <c r="AV268" s="270"/>
      <c r="AW268" s="270"/>
      <c r="AX268" s="270"/>
      <c r="AY268" s="270"/>
      <c r="AZ268" s="270"/>
      <c r="BB268" s="274"/>
      <c r="BD268" s="274"/>
      <c r="BF268" s="274"/>
      <c r="BH268" s="274"/>
    </row>
    <row r="269" spans="2:60" s="250" customFormat="1" x14ac:dyDescent="0.25">
      <c r="B269" s="270"/>
      <c r="C269" s="270"/>
      <c r="D269" s="271"/>
      <c r="E269" s="270"/>
      <c r="F269" s="270"/>
      <c r="G269" s="270"/>
      <c r="H269" s="270"/>
      <c r="I269" s="270"/>
      <c r="J269" s="270"/>
      <c r="K269" s="270"/>
      <c r="L269" s="315"/>
      <c r="M269" s="270"/>
      <c r="N269" s="270"/>
      <c r="O269" s="270"/>
      <c r="P269" s="270"/>
      <c r="Q269" s="270"/>
      <c r="R269" s="270"/>
      <c r="S269" s="270"/>
      <c r="T269" s="270"/>
      <c r="U269" s="270"/>
      <c r="V269" s="270"/>
      <c r="W269" s="270"/>
      <c r="X269" s="270"/>
      <c r="Y269" s="270"/>
      <c r="Z269" s="270"/>
      <c r="AA269" s="270"/>
      <c r="AB269" s="270"/>
      <c r="AC269" s="270"/>
      <c r="AD269" s="270"/>
      <c r="AE269" s="270"/>
      <c r="AF269" s="270"/>
      <c r="AG269" s="270"/>
      <c r="AH269" s="270"/>
      <c r="AI269" s="270"/>
      <c r="AJ269" s="270"/>
      <c r="AK269" s="270"/>
      <c r="AL269" s="270"/>
      <c r="AM269" s="316"/>
      <c r="AN269" s="316"/>
      <c r="AO269" s="316"/>
      <c r="AP269" s="316"/>
      <c r="AQ269" s="270"/>
      <c r="AR269" s="270"/>
      <c r="AS269" s="270"/>
      <c r="AT269" s="270"/>
      <c r="AU269" s="317"/>
      <c r="AV269" s="270"/>
      <c r="AW269" s="270"/>
      <c r="AX269" s="270"/>
      <c r="AY269" s="270"/>
      <c r="AZ269" s="270"/>
      <c r="BB269" s="274"/>
      <c r="BD269" s="274"/>
      <c r="BF269" s="274"/>
      <c r="BH269" s="274"/>
    </row>
    <row r="270" spans="2:60" s="250" customFormat="1" x14ac:dyDescent="0.25">
      <c r="B270" s="270"/>
      <c r="C270" s="270"/>
      <c r="D270" s="271"/>
      <c r="E270" s="270"/>
      <c r="F270" s="270"/>
      <c r="G270" s="270"/>
      <c r="H270" s="270"/>
      <c r="I270" s="270"/>
      <c r="J270" s="270"/>
      <c r="K270" s="270"/>
      <c r="L270" s="315"/>
      <c r="M270" s="270"/>
      <c r="N270" s="270"/>
      <c r="O270" s="270"/>
      <c r="P270" s="270"/>
      <c r="Q270" s="270"/>
      <c r="R270" s="270"/>
      <c r="S270" s="270"/>
      <c r="T270" s="270"/>
      <c r="U270" s="270"/>
      <c r="V270" s="270"/>
      <c r="W270" s="270"/>
      <c r="X270" s="270"/>
      <c r="Y270" s="270"/>
      <c r="Z270" s="270"/>
      <c r="AA270" s="270"/>
      <c r="AB270" s="270"/>
      <c r="AC270" s="270"/>
      <c r="AD270" s="270"/>
      <c r="AE270" s="270"/>
      <c r="AF270" s="270"/>
      <c r="AG270" s="270"/>
      <c r="AH270" s="270"/>
      <c r="AI270" s="270"/>
      <c r="AJ270" s="270"/>
      <c r="AK270" s="270"/>
      <c r="AL270" s="270"/>
      <c r="AM270" s="316"/>
      <c r="AN270" s="316"/>
      <c r="AO270" s="316"/>
      <c r="AP270" s="316"/>
      <c r="AQ270" s="270"/>
      <c r="AR270" s="270"/>
      <c r="AS270" s="270"/>
      <c r="AT270" s="270"/>
      <c r="AU270" s="317"/>
      <c r="AV270" s="270"/>
      <c r="AW270" s="270"/>
      <c r="AX270" s="270"/>
      <c r="AY270" s="270"/>
      <c r="AZ270" s="270"/>
      <c r="BB270" s="274"/>
      <c r="BD270" s="274"/>
      <c r="BF270" s="274"/>
      <c r="BH270" s="274"/>
    </row>
    <row r="271" spans="2:60" s="250" customFormat="1" x14ac:dyDescent="0.25">
      <c r="B271" s="270"/>
      <c r="C271" s="270"/>
      <c r="D271" s="271"/>
      <c r="E271" s="270"/>
      <c r="F271" s="270"/>
      <c r="G271" s="270"/>
      <c r="H271" s="270"/>
      <c r="I271" s="270"/>
      <c r="J271" s="270"/>
      <c r="K271" s="270"/>
      <c r="L271" s="315"/>
      <c r="M271" s="270"/>
      <c r="N271" s="270"/>
      <c r="O271" s="270"/>
      <c r="P271" s="270"/>
      <c r="Q271" s="270"/>
      <c r="R271" s="270"/>
      <c r="S271" s="270"/>
      <c r="T271" s="270"/>
      <c r="U271" s="270"/>
      <c r="V271" s="270"/>
      <c r="W271" s="270"/>
      <c r="X271" s="270"/>
      <c r="Y271" s="270"/>
      <c r="Z271" s="270"/>
      <c r="AA271" s="270"/>
      <c r="AB271" s="270"/>
      <c r="AC271" s="270"/>
      <c r="AD271" s="270"/>
      <c r="AE271" s="270"/>
      <c r="AF271" s="270"/>
      <c r="AG271" s="270"/>
      <c r="AH271" s="270"/>
      <c r="AI271" s="270"/>
      <c r="AJ271" s="270"/>
      <c r="AK271" s="270"/>
      <c r="AL271" s="270"/>
      <c r="AM271" s="316"/>
      <c r="AN271" s="316"/>
      <c r="AO271" s="316"/>
      <c r="AP271" s="316"/>
      <c r="AQ271" s="270"/>
      <c r="AR271" s="270"/>
      <c r="AS271" s="270"/>
      <c r="AT271" s="270"/>
      <c r="AU271" s="317"/>
      <c r="AV271" s="270"/>
      <c r="AW271" s="270"/>
      <c r="AX271" s="270"/>
      <c r="AY271" s="270"/>
      <c r="AZ271" s="270"/>
      <c r="BB271" s="274"/>
      <c r="BD271" s="274"/>
      <c r="BF271" s="274"/>
      <c r="BH271" s="274"/>
    </row>
    <row r="272" spans="2:60" s="250" customFormat="1" x14ac:dyDescent="0.25">
      <c r="B272" s="270"/>
      <c r="C272" s="270"/>
      <c r="D272" s="271"/>
      <c r="E272" s="270"/>
      <c r="F272" s="270"/>
      <c r="G272" s="270"/>
      <c r="H272" s="270"/>
      <c r="I272" s="270"/>
      <c r="J272" s="270"/>
      <c r="K272" s="270"/>
      <c r="L272" s="315"/>
      <c r="M272" s="270"/>
      <c r="N272" s="270"/>
      <c r="O272" s="270"/>
      <c r="P272" s="270"/>
      <c r="Q272" s="270"/>
      <c r="R272" s="270"/>
      <c r="S272" s="270"/>
      <c r="T272" s="270"/>
      <c r="U272" s="270"/>
      <c r="V272" s="270"/>
      <c r="W272" s="270"/>
      <c r="X272" s="270"/>
      <c r="Y272" s="270"/>
      <c r="Z272" s="270"/>
      <c r="AA272" s="270"/>
      <c r="AB272" s="270"/>
      <c r="AC272" s="270"/>
      <c r="AD272" s="270"/>
      <c r="AE272" s="270"/>
      <c r="AF272" s="270"/>
      <c r="AG272" s="270"/>
      <c r="AH272" s="270"/>
      <c r="AI272" s="270"/>
      <c r="AJ272" s="270"/>
      <c r="AK272" s="270"/>
      <c r="AL272" s="270"/>
      <c r="AM272" s="316"/>
      <c r="AN272" s="316"/>
      <c r="AO272" s="316"/>
      <c r="AP272" s="316"/>
      <c r="AQ272" s="270"/>
      <c r="AR272" s="270"/>
      <c r="AS272" s="270"/>
      <c r="AT272" s="270"/>
      <c r="AU272" s="317"/>
      <c r="AV272" s="270"/>
      <c r="AW272" s="270"/>
      <c r="AX272" s="270"/>
      <c r="AY272" s="270"/>
      <c r="AZ272" s="270"/>
      <c r="BB272" s="274"/>
      <c r="BD272" s="274"/>
      <c r="BF272" s="274"/>
      <c r="BH272" s="274"/>
    </row>
    <row r="273" spans="2:60" s="250" customFormat="1" x14ac:dyDescent="0.25">
      <c r="B273" s="270"/>
      <c r="C273" s="270"/>
      <c r="D273" s="271"/>
      <c r="E273" s="270"/>
      <c r="F273" s="270"/>
      <c r="G273" s="270"/>
      <c r="H273" s="270"/>
      <c r="I273" s="270"/>
      <c r="J273" s="270"/>
      <c r="K273" s="270"/>
      <c r="L273" s="315"/>
      <c r="M273" s="270"/>
      <c r="N273" s="270"/>
      <c r="O273" s="270"/>
      <c r="P273" s="270"/>
      <c r="Q273" s="270"/>
      <c r="R273" s="270"/>
      <c r="S273" s="270"/>
      <c r="T273" s="270"/>
      <c r="U273" s="270"/>
      <c r="V273" s="270"/>
      <c r="W273" s="270"/>
      <c r="X273" s="270"/>
      <c r="Y273" s="270"/>
      <c r="Z273" s="270"/>
      <c r="AA273" s="270"/>
      <c r="AB273" s="270"/>
      <c r="AC273" s="270"/>
      <c r="AD273" s="270"/>
      <c r="AE273" s="270"/>
      <c r="AF273" s="270"/>
      <c r="AG273" s="270"/>
      <c r="AH273" s="270"/>
      <c r="AI273" s="270"/>
      <c r="AJ273" s="270"/>
      <c r="AK273" s="270"/>
      <c r="AL273" s="270"/>
      <c r="AM273" s="316"/>
      <c r="AN273" s="316"/>
      <c r="AO273" s="316"/>
      <c r="AP273" s="316"/>
      <c r="AQ273" s="270"/>
      <c r="AR273" s="270"/>
      <c r="AS273" s="270"/>
      <c r="AT273" s="270"/>
      <c r="AU273" s="317"/>
      <c r="AV273" s="270"/>
      <c r="AW273" s="270"/>
      <c r="AX273" s="270"/>
      <c r="AY273" s="270"/>
      <c r="AZ273" s="270"/>
      <c r="BB273" s="274"/>
      <c r="BD273" s="274"/>
      <c r="BF273" s="274"/>
      <c r="BH273" s="274"/>
    </row>
    <row r="274" spans="2:60" s="250" customFormat="1" x14ac:dyDescent="0.25">
      <c r="B274" s="270"/>
      <c r="C274" s="270"/>
      <c r="D274" s="271"/>
      <c r="E274" s="270"/>
      <c r="F274" s="270"/>
      <c r="G274" s="270"/>
      <c r="H274" s="270"/>
      <c r="I274" s="270"/>
      <c r="J274" s="270"/>
      <c r="K274" s="270"/>
      <c r="L274" s="315"/>
      <c r="M274" s="270"/>
      <c r="N274" s="270"/>
      <c r="O274" s="270"/>
      <c r="P274" s="270"/>
      <c r="Q274" s="270"/>
      <c r="R274" s="270"/>
      <c r="S274" s="270"/>
      <c r="T274" s="270"/>
      <c r="U274" s="270"/>
      <c r="V274" s="270"/>
      <c r="W274" s="270"/>
      <c r="X274" s="270"/>
      <c r="Y274" s="270"/>
      <c r="Z274" s="270"/>
      <c r="AA274" s="270"/>
      <c r="AB274" s="270"/>
      <c r="AC274" s="270"/>
      <c r="AD274" s="270"/>
      <c r="AE274" s="270"/>
      <c r="AF274" s="270"/>
      <c r="AG274" s="270"/>
      <c r="AH274" s="270"/>
      <c r="AI274" s="270"/>
      <c r="AJ274" s="270"/>
      <c r="AK274" s="270"/>
      <c r="AL274" s="270"/>
      <c r="AM274" s="316"/>
      <c r="AN274" s="316"/>
      <c r="AO274" s="316"/>
      <c r="AP274" s="316"/>
      <c r="AQ274" s="270"/>
      <c r="AR274" s="270"/>
      <c r="AS274" s="270"/>
      <c r="AT274" s="270"/>
      <c r="AU274" s="317"/>
      <c r="AV274" s="270"/>
      <c r="AW274" s="270"/>
      <c r="AX274" s="270"/>
      <c r="AY274" s="270"/>
      <c r="AZ274" s="270"/>
      <c r="BB274" s="274"/>
      <c r="BD274" s="274"/>
      <c r="BF274" s="274"/>
      <c r="BH274" s="274"/>
    </row>
    <row r="275" spans="2:60" s="250" customFormat="1" x14ac:dyDescent="0.25">
      <c r="B275" s="270"/>
      <c r="C275" s="270"/>
      <c r="D275" s="271"/>
      <c r="E275" s="270"/>
      <c r="F275" s="270"/>
      <c r="G275" s="270"/>
      <c r="H275" s="270"/>
      <c r="I275" s="270"/>
      <c r="J275" s="270"/>
      <c r="K275" s="270"/>
      <c r="L275" s="315"/>
      <c r="M275" s="270"/>
      <c r="N275" s="270"/>
      <c r="O275" s="270"/>
      <c r="P275" s="270"/>
      <c r="Q275" s="270"/>
      <c r="R275" s="270"/>
      <c r="S275" s="270"/>
      <c r="T275" s="270"/>
      <c r="U275" s="270"/>
      <c r="V275" s="270"/>
      <c r="W275" s="270"/>
      <c r="X275" s="270"/>
      <c r="Y275" s="270"/>
      <c r="Z275" s="270"/>
      <c r="AA275" s="270"/>
      <c r="AB275" s="270"/>
      <c r="AC275" s="270"/>
      <c r="AD275" s="270"/>
      <c r="AE275" s="270"/>
      <c r="AF275" s="270"/>
      <c r="AG275" s="270"/>
      <c r="AH275" s="270"/>
      <c r="AI275" s="270"/>
      <c r="AJ275" s="270"/>
      <c r="AK275" s="270"/>
      <c r="AL275" s="270"/>
      <c r="AM275" s="316"/>
      <c r="AN275" s="316"/>
      <c r="AO275" s="316"/>
      <c r="AP275" s="316"/>
      <c r="AQ275" s="270"/>
      <c r="AR275" s="270"/>
      <c r="AS275" s="270"/>
      <c r="AT275" s="270"/>
      <c r="AU275" s="317"/>
      <c r="AV275" s="270"/>
      <c r="AW275" s="270"/>
      <c r="AX275" s="270"/>
      <c r="AY275" s="270"/>
      <c r="AZ275" s="270"/>
      <c r="BB275" s="274"/>
      <c r="BD275" s="274"/>
      <c r="BF275" s="274"/>
      <c r="BH275" s="274"/>
    </row>
    <row r="276" spans="2:60" s="250" customFormat="1" x14ac:dyDescent="0.25">
      <c r="B276" s="270"/>
      <c r="C276" s="270"/>
      <c r="D276" s="271"/>
      <c r="E276" s="270"/>
      <c r="F276" s="270"/>
      <c r="G276" s="270"/>
      <c r="H276" s="270"/>
      <c r="I276" s="270"/>
      <c r="J276" s="270"/>
      <c r="K276" s="270"/>
      <c r="L276" s="315"/>
      <c r="M276" s="270"/>
      <c r="N276" s="270"/>
      <c r="O276" s="270"/>
      <c r="P276" s="270"/>
      <c r="Q276" s="270"/>
      <c r="R276" s="270"/>
      <c r="S276" s="270"/>
      <c r="T276" s="270"/>
      <c r="U276" s="270"/>
      <c r="V276" s="270"/>
      <c r="W276" s="270"/>
      <c r="X276" s="270"/>
      <c r="Y276" s="270"/>
      <c r="Z276" s="270"/>
      <c r="AA276" s="270"/>
      <c r="AB276" s="270"/>
      <c r="AC276" s="270"/>
      <c r="AD276" s="270"/>
      <c r="AE276" s="270"/>
      <c r="AF276" s="270"/>
      <c r="AG276" s="270"/>
      <c r="AH276" s="270"/>
      <c r="AI276" s="270"/>
      <c r="AJ276" s="270"/>
      <c r="AK276" s="270"/>
      <c r="AL276" s="270"/>
      <c r="AM276" s="316"/>
      <c r="AN276" s="316"/>
      <c r="AO276" s="316"/>
      <c r="AP276" s="316"/>
      <c r="AQ276" s="270"/>
      <c r="AR276" s="270"/>
      <c r="AS276" s="270"/>
      <c r="AT276" s="270"/>
      <c r="AU276" s="317"/>
      <c r="AV276" s="270"/>
      <c r="AW276" s="270"/>
      <c r="AX276" s="270"/>
      <c r="AY276" s="270"/>
      <c r="AZ276" s="270"/>
      <c r="BB276" s="274"/>
      <c r="BD276" s="274"/>
      <c r="BF276" s="274"/>
      <c r="BH276" s="274"/>
    </row>
    <row r="277" spans="2:60" s="250" customFormat="1" x14ac:dyDescent="0.25">
      <c r="B277" s="270"/>
      <c r="C277" s="270"/>
      <c r="D277" s="271"/>
      <c r="E277" s="270"/>
      <c r="F277" s="270"/>
      <c r="G277" s="270"/>
      <c r="H277" s="270"/>
      <c r="I277" s="270"/>
      <c r="J277" s="270"/>
      <c r="K277" s="270"/>
      <c r="L277" s="315"/>
      <c r="M277" s="270"/>
      <c r="N277" s="270"/>
      <c r="O277" s="270"/>
      <c r="P277" s="270"/>
      <c r="Q277" s="270"/>
      <c r="R277" s="270"/>
      <c r="S277" s="270"/>
      <c r="T277" s="270"/>
      <c r="U277" s="270"/>
      <c r="V277" s="270"/>
      <c r="W277" s="270"/>
      <c r="X277" s="270"/>
      <c r="Y277" s="270"/>
      <c r="Z277" s="270"/>
      <c r="AA277" s="270"/>
      <c r="AB277" s="270"/>
      <c r="AC277" s="270"/>
      <c r="AD277" s="270"/>
      <c r="AE277" s="270"/>
      <c r="AF277" s="270"/>
      <c r="AG277" s="270"/>
      <c r="AH277" s="270"/>
      <c r="AI277" s="270"/>
      <c r="AJ277" s="270"/>
      <c r="AK277" s="270"/>
      <c r="AL277" s="270"/>
      <c r="AM277" s="316"/>
      <c r="AN277" s="316"/>
      <c r="AO277" s="316"/>
      <c r="AP277" s="316"/>
      <c r="AQ277" s="270"/>
      <c r="AR277" s="270"/>
      <c r="AS277" s="270"/>
      <c r="AT277" s="270"/>
      <c r="AU277" s="317"/>
      <c r="AV277" s="270"/>
      <c r="AW277" s="270"/>
      <c r="AX277" s="270"/>
      <c r="AY277" s="270"/>
      <c r="AZ277" s="270"/>
      <c r="BB277" s="274"/>
      <c r="BD277" s="274"/>
      <c r="BF277" s="274"/>
      <c r="BH277" s="274"/>
    </row>
    <row r="278" spans="2:60" s="250" customFormat="1" x14ac:dyDescent="0.25">
      <c r="B278" s="270"/>
      <c r="C278" s="270"/>
      <c r="D278" s="271"/>
      <c r="E278" s="270"/>
      <c r="F278" s="270"/>
      <c r="G278" s="270"/>
      <c r="H278" s="270"/>
      <c r="I278" s="270"/>
      <c r="J278" s="270"/>
      <c r="K278" s="270"/>
      <c r="L278" s="315"/>
      <c r="M278" s="270"/>
      <c r="N278" s="270"/>
      <c r="O278" s="270"/>
      <c r="P278" s="270"/>
      <c r="Q278" s="270"/>
      <c r="R278" s="270"/>
      <c r="S278" s="270"/>
      <c r="T278" s="270"/>
      <c r="U278" s="270"/>
      <c r="V278" s="270"/>
      <c r="W278" s="270"/>
      <c r="X278" s="270"/>
      <c r="Y278" s="270"/>
      <c r="Z278" s="270"/>
      <c r="AA278" s="270"/>
      <c r="AB278" s="270"/>
      <c r="AC278" s="270"/>
      <c r="AD278" s="270"/>
      <c r="AE278" s="270"/>
      <c r="AF278" s="270"/>
      <c r="AG278" s="270"/>
      <c r="AH278" s="270"/>
      <c r="AI278" s="270"/>
      <c r="AJ278" s="270"/>
      <c r="AK278" s="270"/>
      <c r="AL278" s="270"/>
      <c r="AM278" s="316"/>
      <c r="AN278" s="316"/>
      <c r="AO278" s="316"/>
      <c r="AP278" s="316"/>
      <c r="AQ278" s="270"/>
      <c r="AR278" s="270"/>
      <c r="AS278" s="270"/>
      <c r="AT278" s="270"/>
      <c r="AU278" s="317"/>
      <c r="AV278" s="270"/>
      <c r="AW278" s="270"/>
      <c r="AX278" s="270"/>
      <c r="AY278" s="270"/>
      <c r="AZ278" s="270"/>
      <c r="BB278" s="274"/>
      <c r="BD278" s="274"/>
      <c r="BF278" s="274"/>
      <c r="BH278" s="274"/>
    </row>
    <row r="279" spans="2:60" s="250" customFormat="1" x14ac:dyDescent="0.25">
      <c r="B279" s="270"/>
      <c r="C279" s="270"/>
      <c r="D279" s="271"/>
      <c r="E279" s="270"/>
      <c r="F279" s="270"/>
      <c r="G279" s="270"/>
      <c r="H279" s="270"/>
      <c r="I279" s="270"/>
      <c r="J279" s="270"/>
      <c r="K279" s="270"/>
      <c r="L279" s="315"/>
      <c r="M279" s="270"/>
      <c r="N279" s="270"/>
      <c r="O279" s="270"/>
      <c r="P279" s="270"/>
      <c r="Q279" s="270"/>
      <c r="R279" s="270"/>
      <c r="S279" s="270"/>
      <c r="T279" s="270"/>
      <c r="U279" s="270"/>
      <c r="V279" s="270"/>
      <c r="W279" s="270"/>
      <c r="X279" s="270"/>
      <c r="Y279" s="270"/>
      <c r="Z279" s="270"/>
      <c r="AA279" s="270"/>
      <c r="AB279" s="270"/>
      <c r="AC279" s="270"/>
      <c r="AD279" s="270"/>
      <c r="AE279" s="270"/>
      <c r="AF279" s="270"/>
      <c r="AG279" s="270"/>
      <c r="AH279" s="270"/>
      <c r="AI279" s="270"/>
      <c r="AJ279" s="270"/>
      <c r="AK279" s="270"/>
      <c r="AL279" s="270"/>
      <c r="AM279" s="316"/>
      <c r="AN279" s="316"/>
      <c r="AO279" s="316"/>
      <c r="AP279" s="316"/>
      <c r="AQ279" s="270"/>
      <c r="AR279" s="270"/>
      <c r="AS279" s="270"/>
      <c r="AT279" s="270"/>
      <c r="AU279" s="317"/>
      <c r="AV279" s="270"/>
      <c r="AW279" s="270"/>
      <c r="AX279" s="270"/>
      <c r="AY279" s="270"/>
      <c r="AZ279" s="270"/>
      <c r="BB279" s="274"/>
      <c r="BD279" s="274"/>
      <c r="BF279" s="274"/>
      <c r="BH279" s="274"/>
    </row>
    <row r="280" spans="2:60" s="250" customFormat="1" x14ac:dyDescent="0.25">
      <c r="B280" s="270"/>
      <c r="C280" s="270"/>
      <c r="D280" s="271"/>
      <c r="E280" s="270"/>
      <c r="F280" s="270"/>
      <c r="G280" s="270"/>
      <c r="H280" s="270"/>
      <c r="I280" s="270"/>
      <c r="J280" s="270"/>
      <c r="K280" s="270"/>
      <c r="L280" s="315"/>
      <c r="M280" s="270"/>
      <c r="N280" s="270"/>
      <c r="O280" s="270"/>
      <c r="P280" s="270"/>
      <c r="Q280" s="270"/>
      <c r="R280" s="270"/>
      <c r="S280" s="270"/>
      <c r="T280" s="270"/>
      <c r="U280" s="270"/>
      <c r="V280" s="270"/>
      <c r="W280" s="270"/>
      <c r="X280" s="270"/>
      <c r="Y280" s="270"/>
      <c r="Z280" s="270"/>
      <c r="AA280" s="270"/>
      <c r="AB280" s="270"/>
      <c r="AC280" s="270"/>
      <c r="AD280" s="270"/>
      <c r="AE280" s="270"/>
      <c r="AF280" s="270"/>
      <c r="AG280" s="270"/>
      <c r="AH280" s="270"/>
      <c r="AI280" s="270"/>
      <c r="AJ280" s="270"/>
      <c r="AK280" s="270"/>
      <c r="AL280" s="270"/>
      <c r="AM280" s="316"/>
      <c r="AN280" s="316"/>
      <c r="AO280" s="316"/>
      <c r="AP280" s="316"/>
      <c r="AQ280" s="270"/>
      <c r="AR280" s="270"/>
      <c r="AS280" s="270"/>
      <c r="AT280" s="270"/>
      <c r="AU280" s="317"/>
      <c r="AV280" s="270"/>
      <c r="AW280" s="270"/>
      <c r="AX280" s="270"/>
      <c r="AY280" s="270"/>
      <c r="AZ280" s="270"/>
      <c r="BB280" s="274"/>
      <c r="BD280" s="274"/>
      <c r="BF280" s="274"/>
      <c r="BH280" s="274"/>
    </row>
    <row r="281" spans="2:60" s="250" customFormat="1" x14ac:dyDescent="0.25">
      <c r="B281" s="270"/>
      <c r="C281" s="270"/>
      <c r="D281" s="271"/>
      <c r="E281" s="270"/>
      <c r="F281" s="270"/>
      <c r="G281" s="270"/>
      <c r="H281" s="270"/>
      <c r="I281" s="270"/>
      <c r="J281" s="270"/>
      <c r="K281" s="270"/>
      <c r="L281" s="315"/>
      <c r="M281" s="270"/>
      <c r="N281" s="270"/>
      <c r="O281" s="270"/>
      <c r="P281" s="270"/>
      <c r="Q281" s="270"/>
      <c r="R281" s="270"/>
      <c r="S281" s="270"/>
      <c r="T281" s="270"/>
      <c r="U281" s="270"/>
      <c r="V281" s="270"/>
      <c r="W281" s="270"/>
      <c r="X281" s="270"/>
      <c r="Y281" s="270"/>
      <c r="Z281" s="270"/>
      <c r="AA281" s="270"/>
      <c r="AB281" s="270"/>
      <c r="AC281" s="270"/>
      <c r="AD281" s="270"/>
      <c r="AE281" s="270"/>
      <c r="AF281" s="270"/>
      <c r="AG281" s="270"/>
      <c r="AH281" s="270"/>
      <c r="AI281" s="270"/>
      <c r="AJ281" s="270"/>
      <c r="AK281" s="270"/>
      <c r="AL281" s="270"/>
      <c r="AM281" s="316"/>
      <c r="AN281" s="316"/>
      <c r="AO281" s="316"/>
      <c r="AP281" s="316"/>
      <c r="AQ281" s="270"/>
      <c r="AR281" s="270"/>
      <c r="AS281" s="270"/>
      <c r="AT281" s="270"/>
      <c r="AU281" s="317"/>
      <c r="AV281" s="270"/>
      <c r="AW281" s="270"/>
      <c r="AX281" s="270"/>
      <c r="AY281" s="270"/>
      <c r="AZ281" s="270"/>
      <c r="BB281" s="274"/>
      <c r="BD281" s="274"/>
      <c r="BF281" s="274"/>
      <c r="BH281" s="274"/>
    </row>
    <row r="282" spans="2:60" s="250" customFormat="1" x14ac:dyDescent="0.25">
      <c r="B282" s="270"/>
      <c r="C282" s="270"/>
      <c r="D282" s="271"/>
      <c r="E282" s="270"/>
      <c r="F282" s="270"/>
      <c r="G282" s="270"/>
      <c r="H282" s="270"/>
      <c r="I282" s="270"/>
      <c r="J282" s="270"/>
      <c r="K282" s="270"/>
      <c r="L282" s="315"/>
      <c r="M282" s="270"/>
      <c r="N282" s="270"/>
      <c r="O282" s="270"/>
      <c r="P282" s="270"/>
      <c r="Q282" s="270"/>
      <c r="R282" s="270"/>
      <c r="S282" s="270"/>
      <c r="T282" s="270"/>
      <c r="U282" s="270"/>
      <c r="V282" s="270"/>
      <c r="W282" s="270"/>
      <c r="X282" s="270"/>
      <c r="Y282" s="270"/>
      <c r="Z282" s="270"/>
      <c r="AA282" s="270"/>
      <c r="AB282" s="270"/>
      <c r="AC282" s="270"/>
      <c r="AD282" s="270"/>
      <c r="AE282" s="270"/>
      <c r="AF282" s="270"/>
      <c r="AG282" s="270"/>
      <c r="AH282" s="270"/>
      <c r="AI282" s="270"/>
      <c r="AJ282" s="270"/>
      <c r="AK282" s="270"/>
      <c r="AL282" s="270"/>
      <c r="AM282" s="316"/>
      <c r="AN282" s="316"/>
      <c r="AO282" s="316"/>
      <c r="AP282" s="316"/>
      <c r="AQ282" s="270"/>
      <c r="AR282" s="270"/>
      <c r="AS282" s="270"/>
      <c r="AT282" s="270"/>
      <c r="AU282" s="317"/>
      <c r="AV282" s="270"/>
      <c r="AW282" s="270"/>
      <c r="AX282" s="270"/>
      <c r="AY282" s="270"/>
      <c r="AZ282" s="270"/>
      <c r="BB282" s="274"/>
      <c r="BD282" s="274"/>
      <c r="BF282" s="274"/>
      <c r="BH282" s="274"/>
    </row>
    <row r="283" spans="2:60" s="250" customFormat="1" x14ac:dyDescent="0.25">
      <c r="B283" s="270"/>
      <c r="C283" s="270"/>
      <c r="D283" s="271"/>
      <c r="E283" s="270"/>
      <c r="F283" s="270"/>
      <c r="G283" s="270"/>
      <c r="H283" s="270"/>
      <c r="I283" s="270"/>
      <c r="J283" s="270"/>
      <c r="K283" s="270"/>
      <c r="L283" s="315"/>
      <c r="M283" s="270"/>
      <c r="N283" s="270"/>
      <c r="O283" s="270"/>
      <c r="P283" s="270"/>
      <c r="Q283" s="270"/>
      <c r="R283" s="270"/>
      <c r="S283" s="270"/>
      <c r="T283" s="270"/>
      <c r="U283" s="270"/>
      <c r="V283" s="270"/>
      <c r="W283" s="270"/>
      <c r="X283" s="270"/>
      <c r="Y283" s="270"/>
      <c r="Z283" s="270"/>
      <c r="AA283" s="270"/>
      <c r="AB283" s="270"/>
      <c r="AC283" s="270"/>
      <c r="AD283" s="270"/>
      <c r="AE283" s="270"/>
      <c r="AF283" s="270"/>
      <c r="AG283" s="270"/>
      <c r="AH283" s="270"/>
      <c r="AI283" s="270"/>
      <c r="AJ283" s="270"/>
      <c r="AK283" s="270"/>
      <c r="AL283" s="270"/>
      <c r="AM283" s="316"/>
      <c r="AN283" s="316"/>
      <c r="AO283" s="316"/>
      <c r="AP283" s="316"/>
      <c r="AQ283" s="270"/>
      <c r="AR283" s="270"/>
      <c r="AS283" s="270"/>
      <c r="AT283" s="270"/>
      <c r="AU283" s="317"/>
      <c r="AV283" s="270"/>
      <c r="AW283" s="270"/>
      <c r="AX283" s="270"/>
      <c r="AY283" s="270"/>
      <c r="AZ283" s="270"/>
      <c r="BB283" s="274"/>
      <c r="BD283" s="274"/>
      <c r="BF283" s="274"/>
      <c r="BH283" s="274"/>
    </row>
    <row r="284" spans="2:60" s="250" customFormat="1" x14ac:dyDescent="0.25">
      <c r="B284" s="270"/>
      <c r="C284" s="270"/>
      <c r="D284" s="271"/>
      <c r="E284" s="270"/>
      <c r="F284" s="270"/>
      <c r="G284" s="270"/>
      <c r="H284" s="270"/>
      <c r="I284" s="270"/>
      <c r="J284" s="270"/>
      <c r="K284" s="270"/>
      <c r="L284" s="315"/>
      <c r="M284" s="270"/>
      <c r="N284" s="270"/>
      <c r="O284" s="270"/>
      <c r="P284" s="270"/>
      <c r="Q284" s="270"/>
      <c r="R284" s="270"/>
      <c r="S284" s="270"/>
      <c r="T284" s="270"/>
      <c r="U284" s="270"/>
      <c r="V284" s="270"/>
      <c r="W284" s="270"/>
      <c r="X284" s="270"/>
      <c r="Y284" s="270"/>
      <c r="Z284" s="270"/>
      <c r="AA284" s="270"/>
      <c r="AB284" s="270"/>
      <c r="AC284" s="270"/>
      <c r="AD284" s="270"/>
      <c r="AE284" s="270"/>
      <c r="AF284" s="270"/>
      <c r="AG284" s="270"/>
      <c r="AH284" s="270"/>
      <c r="AI284" s="270"/>
      <c r="AJ284" s="270"/>
      <c r="AK284" s="270"/>
      <c r="AL284" s="270"/>
      <c r="AM284" s="316"/>
      <c r="AN284" s="316"/>
      <c r="AO284" s="316"/>
      <c r="AP284" s="316"/>
      <c r="AQ284" s="270"/>
      <c r="AR284" s="270"/>
      <c r="AS284" s="270"/>
      <c r="AT284" s="270"/>
      <c r="AU284" s="317"/>
      <c r="AV284" s="270"/>
      <c r="AW284" s="270"/>
      <c r="AX284" s="270"/>
      <c r="AY284" s="270"/>
      <c r="AZ284" s="270"/>
      <c r="BB284" s="274"/>
      <c r="BD284" s="274"/>
      <c r="BF284" s="274"/>
      <c r="BH284" s="274"/>
    </row>
    <row r="285" spans="2:60" s="250" customFormat="1" x14ac:dyDescent="0.25">
      <c r="B285" s="270"/>
      <c r="C285" s="270"/>
      <c r="D285" s="271"/>
      <c r="E285" s="270"/>
      <c r="F285" s="270"/>
      <c r="G285" s="270"/>
      <c r="H285" s="270"/>
      <c r="I285" s="270"/>
      <c r="J285" s="270"/>
      <c r="K285" s="270"/>
      <c r="L285" s="315"/>
      <c r="M285" s="270"/>
      <c r="N285" s="270"/>
      <c r="O285" s="270"/>
      <c r="P285" s="270"/>
      <c r="Q285" s="270"/>
      <c r="R285" s="270"/>
      <c r="S285" s="270"/>
      <c r="T285" s="270"/>
      <c r="U285" s="270"/>
      <c r="V285" s="270"/>
      <c r="W285" s="270"/>
      <c r="X285" s="270"/>
      <c r="Y285" s="270"/>
      <c r="Z285" s="270"/>
      <c r="AA285" s="270"/>
      <c r="AB285" s="270"/>
      <c r="AC285" s="270"/>
      <c r="AD285" s="270"/>
      <c r="AE285" s="270"/>
      <c r="AF285" s="270"/>
      <c r="AG285" s="270"/>
      <c r="AH285" s="270"/>
      <c r="AI285" s="270"/>
      <c r="AJ285" s="270"/>
      <c r="AK285" s="270"/>
      <c r="AL285" s="270"/>
      <c r="AM285" s="316"/>
      <c r="AN285" s="316"/>
      <c r="AO285" s="316"/>
      <c r="AP285" s="316"/>
      <c r="AQ285" s="270"/>
      <c r="AR285" s="270"/>
      <c r="AS285" s="270"/>
      <c r="AT285" s="270"/>
      <c r="AU285" s="317"/>
      <c r="AV285" s="270"/>
      <c r="AW285" s="270"/>
      <c r="AX285" s="270"/>
      <c r="AY285" s="270"/>
      <c r="AZ285" s="270"/>
      <c r="BB285" s="274"/>
      <c r="BD285" s="274"/>
      <c r="BF285" s="274"/>
      <c r="BH285" s="274"/>
    </row>
    <row r="286" spans="2:60" s="250" customFormat="1" x14ac:dyDescent="0.25">
      <c r="B286" s="270"/>
      <c r="C286" s="270"/>
      <c r="D286" s="271"/>
      <c r="E286" s="270"/>
      <c r="F286" s="270"/>
      <c r="G286" s="270"/>
      <c r="H286" s="270"/>
      <c r="I286" s="270"/>
      <c r="J286" s="270"/>
      <c r="K286" s="270"/>
      <c r="L286" s="315"/>
      <c r="M286" s="270"/>
      <c r="N286" s="270"/>
      <c r="O286" s="270"/>
      <c r="P286" s="270"/>
      <c r="Q286" s="270"/>
      <c r="R286" s="270"/>
      <c r="S286" s="270"/>
      <c r="T286" s="270"/>
      <c r="U286" s="270"/>
      <c r="V286" s="270"/>
      <c r="W286" s="270"/>
      <c r="X286" s="270"/>
      <c r="Y286" s="270"/>
      <c r="Z286" s="270"/>
      <c r="AA286" s="270"/>
      <c r="AB286" s="270"/>
      <c r="AC286" s="270"/>
      <c r="AD286" s="270"/>
      <c r="AE286" s="270"/>
      <c r="AF286" s="270"/>
      <c r="AG286" s="270"/>
      <c r="AH286" s="270"/>
      <c r="AI286" s="270"/>
      <c r="AJ286" s="270"/>
      <c r="AK286" s="270"/>
      <c r="AL286" s="270"/>
      <c r="AM286" s="316"/>
      <c r="AN286" s="316"/>
      <c r="AO286" s="316"/>
      <c r="AP286" s="316"/>
      <c r="AQ286" s="270"/>
      <c r="AR286" s="270"/>
      <c r="AS286" s="270"/>
      <c r="AT286" s="270"/>
      <c r="AU286" s="317"/>
      <c r="AV286" s="270"/>
      <c r="AW286" s="270"/>
      <c r="AX286" s="270"/>
      <c r="AY286" s="270"/>
      <c r="AZ286" s="270"/>
      <c r="BB286" s="274"/>
      <c r="BD286" s="274"/>
      <c r="BF286" s="274"/>
      <c r="BH286" s="274"/>
    </row>
    <row r="287" spans="2:60" s="250" customFormat="1" x14ac:dyDescent="0.25">
      <c r="B287" s="270"/>
      <c r="C287" s="270"/>
      <c r="D287" s="271"/>
      <c r="E287" s="270"/>
      <c r="F287" s="270"/>
      <c r="G287" s="270"/>
      <c r="H287" s="270"/>
      <c r="I287" s="270"/>
      <c r="J287" s="270"/>
      <c r="K287" s="270"/>
      <c r="L287" s="315"/>
      <c r="M287" s="270"/>
      <c r="N287" s="270"/>
      <c r="O287" s="270"/>
      <c r="P287" s="270"/>
      <c r="Q287" s="270"/>
      <c r="R287" s="270"/>
      <c r="S287" s="270"/>
      <c r="T287" s="270"/>
      <c r="U287" s="270"/>
      <c r="V287" s="270"/>
      <c r="W287" s="270"/>
      <c r="X287" s="270"/>
      <c r="Y287" s="270"/>
      <c r="Z287" s="270"/>
      <c r="AA287" s="270"/>
      <c r="AB287" s="270"/>
      <c r="AC287" s="270"/>
      <c r="AD287" s="270"/>
      <c r="AE287" s="270"/>
      <c r="AF287" s="270"/>
      <c r="AG287" s="270"/>
      <c r="AH287" s="270"/>
      <c r="AI287" s="270"/>
      <c r="AJ287" s="270"/>
      <c r="AK287" s="270"/>
      <c r="AL287" s="270"/>
      <c r="AM287" s="316"/>
      <c r="AN287" s="316"/>
      <c r="AO287" s="316"/>
      <c r="AP287" s="316"/>
      <c r="AQ287" s="270"/>
      <c r="AR287" s="270"/>
      <c r="AS287" s="270"/>
      <c r="AT287" s="270"/>
      <c r="AU287" s="317"/>
      <c r="AV287" s="270"/>
      <c r="AW287" s="270"/>
      <c r="AX287" s="270"/>
      <c r="AY287" s="270"/>
      <c r="AZ287" s="270"/>
      <c r="BB287" s="274"/>
      <c r="BD287" s="274"/>
      <c r="BF287" s="274"/>
      <c r="BH287" s="274"/>
    </row>
    <row r="288" spans="2:60" s="250" customFormat="1" x14ac:dyDescent="0.25">
      <c r="B288" s="270"/>
      <c r="C288" s="270"/>
      <c r="D288" s="271"/>
      <c r="E288" s="270"/>
      <c r="F288" s="270"/>
      <c r="G288" s="270"/>
      <c r="H288" s="270"/>
      <c r="I288" s="270"/>
      <c r="J288" s="270"/>
      <c r="K288" s="270"/>
      <c r="L288" s="315"/>
      <c r="M288" s="270"/>
      <c r="N288" s="270"/>
      <c r="O288" s="270"/>
      <c r="P288" s="270"/>
      <c r="Q288" s="270"/>
      <c r="R288" s="270"/>
      <c r="S288" s="270"/>
      <c r="T288" s="270"/>
      <c r="U288" s="270"/>
      <c r="V288" s="270"/>
      <c r="W288" s="270"/>
      <c r="X288" s="270"/>
      <c r="Y288" s="270"/>
      <c r="Z288" s="270"/>
      <c r="AA288" s="270"/>
      <c r="AB288" s="270"/>
      <c r="AC288" s="270"/>
      <c r="AD288" s="270"/>
      <c r="AE288" s="270"/>
      <c r="AF288" s="270"/>
      <c r="AG288" s="270"/>
      <c r="AH288" s="270"/>
      <c r="AI288" s="270"/>
      <c r="AJ288" s="270"/>
      <c r="AK288" s="270"/>
      <c r="AL288" s="270"/>
      <c r="AM288" s="316"/>
      <c r="AN288" s="316"/>
      <c r="AO288" s="316"/>
      <c r="AP288" s="316"/>
      <c r="AQ288" s="270"/>
      <c r="AR288" s="270"/>
      <c r="AS288" s="270"/>
      <c r="AT288" s="270"/>
      <c r="AU288" s="317"/>
      <c r="AV288" s="270"/>
      <c r="AW288" s="270"/>
      <c r="AX288" s="270"/>
      <c r="AY288" s="270"/>
      <c r="AZ288" s="270"/>
      <c r="BB288" s="274"/>
      <c r="BD288" s="274"/>
      <c r="BF288" s="274"/>
      <c r="BH288" s="274"/>
    </row>
    <row r="289" spans="2:60" s="250" customFormat="1" x14ac:dyDescent="0.25">
      <c r="B289" s="270"/>
      <c r="C289" s="270"/>
      <c r="D289" s="271"/>
      <c r="E289" s="270"/>
      <c r="F289" s="270"/>
      <c r="G289" s="270"/>
      <c r="H289" s="270"/>
      <c r="I289" s="270"/>
      <c r="J289" s="270"/>
      <c r="K289" s="270"/>
      <c r="L289" s="315"/>
      <c r="M289" s="270"/>
      <c r="N289" s="270"/>
      <c r="O289" s="270"/>
      <c r="P289" s="270"/>
      <c r="Q289" s="270"/>
      <c r="R289" s="270"/>
      <c r="S289" s="270"/>
      <c r="T289" s="270"/>
      <c r="U289" s="270"/>
      <c r="V289" s="270"/>
      <c r="W289" s="270"/>
      <c r="X289" s="270"/>
      <c r="Y289" s="270"/>
      <c r="Z289" s="270"/>
      <c r="AA289" s="270"/>
      <c r="AB289" s="270"/>
      <c r="AC289" s="270"/>
      <c r="AD289" s="270"/>
      <c r="AE289" s="270"/>
      <c r="AF289" s="270"/>
      <c r="AG289" s="270"/>
      <c r="AH289" s="270"/>
      <c r="AI289" s="270"/>
      <c r="AJ289" s="270"/>
      <c r="AK289" s="270"/>
      <c r="AL289" s="270"/>
      <c r="AM289" s="316"/>
      <c r="AN289" s="316"/>
      <c r="AO289" s="316"/>
      <c r="AP289" s="316"/>
      <c r="AQ289" s="270"/>
      <c r="AR289" s="270"/>
      <c r="AS289" s="270"/>
      <c r="AT289" s="270"/>
      <c r="AU289" s="317"/>
      <c r="AV289" s="270"/>
      <c r="AW289" s="270"/>
      <c r="AX289" s="270"/>
      <c r="AY289" s="270"/>
      <c r="AZ289" s="270"/>
      <c r="BB289" s="274"/>
      <c r="BD289" s="274"/>
      <c r="BF289" s="274"/>
      <c r="BH289" s="274"/>
    </row>
    <row r="290" spans="2:60" s="250" customFormat="1" x14ac:dyDescent="0.25">
      <c r="B290" s="270"/>
      <c r="C290" s="270"/>
      <c r="D290" s="271"/>
      <c r="E290" s="270"/>
      <c r="F290" s="270"/>
      <c r="G290" s="270"/>
      <c r="H290" s="270"/>
      <c r="I290" s="270"/>
      <c r="J290" s="270"/>
      <c r="K290" s="270"/>
      <c r="L290" s="315"/>
      <c r="M290" s="270"/>
      <c r="N290" s="270"/>
      <c r="O290" s="270"/>
      <c r="P290" s="270"/>
      <c r="Q290" s="270"/>
      <c r="R290" s="270"/>
      <c r="S290" s="270"/>
      <c r="T290" s="270"/>
      <c r="U290" s="270"/>
      <c r="V290" s="270"/>
      <c r="W290" s="270"/>
      <c r="X290" s="270"/>
      <c r="Y290" s="270"/>
      <c r="Z290" s="270"/>
      <c r="AA290" s="270"/>
      <c r="AB290" s="270"/>
      <c r="AC290" s="270"/>
      <c r="AD290" s="270"/>
      <c r="AE290" s="270"/>
      <c r="AF290" s="270"/>
      <c r="AG290" s="270"/>
      <c r="AH290" s="270"/>
      <c r="AI290" s="270"/>
      <c r="AJ290" s="270"/>
      <c r="AK290" s="270"/>
      <c r="AL290" s="270"/>
      <c r="AM290" s="316"/>
      <c r="AN290" s="316"/>
      <c r="AO290" s="316"/>
      <c r="AP290" s="316"/>
      <c r="AQ290" s="270"/>
      <c r="AR290" s="270"/>
      <c r="AS290" s="270"/>
      <c r="AT290" s="270"/>
      <c r="AU290" s="317"/>
      <c r="AV290" s="270"/>
      <c r="AW290" s="270"/>
      <c r="AX290" s="270"/>
      <c r="AY290" s="270"/>
      <c r="AZ290" s="270"/>
      <c r="BB290" s="274"/>
      <c r="BD290" s="274"/>
      <c r="BF290" s="274"/>
      <c r="BH290" s="274"/>
    </row>
    <row r="291" spans="2:60" s="250" customFormat="1" x14ac:dyDescent="0.25">
      <c r="B291" s="270"/>
      <c r="C291" s="270"/>
      <c r="D291" s="271"/>
      <c r="E291" s="270"/>
      <c r="F291" s="270"/>
      <c r="G291" s="270"/>
      <c r="H291" s="270"/>
      <c r="I291" s="270"/>
      <c r="J291" s="270"/>
      <c r="K291" s="270"/>
      <c r="L291" s="315"/>
      <c r="M291" s="270"/>
      <c r="N291" s="270"/>
      <c r="O291" s="270"/>
      <c r="P291" s="270"/>
      <c r="Q291" s="270"/>
      <c r="R291" s="270"/>
      <c r="S291" s="270"/>
      <c r="T291" s="270"/>
      <c r="U291" s="270"/>
      <c r="V291" s="270"/>
      <c r="W291" s="270"/>
      <c r="X291" s="270"/>
      <c r="Y291" s="270"/>
      <c r="Z291" s="270"/>
      <c r="AA291" s="270"/>
      <c r="AB291" s="270"/>
      <c r="AC291" s="270"/>
      <c r="AD291" s="270"/>
      <c r="AE291" s="270"/>
      <c r="AF291" s="270"/>
      <c r="AG291" s="270"/>
      <c r="AH291" s="270"/>
      <c r="AI291" s="270"/>
      <c r="AJ291" s="270"/>
      <c r="AK291" s="270"/>
      <c r="AL291" s="270"/>
      <c r="AM291" s="316"/>
      <c r="AN291" s="316"/>
      <c r="AO291" s="316"/>
      <c r="AP291" s="316"/>
      <c r="AQ291" s="270"/>
      <c r="AR291" s="270"/>
      <c r="AS291" s="270"/>
      <c r="AT291" s="270"/>
      <c r="AU291" s="317"/>
      <c r="AV291" s="270"/>
      <c r="AW291" s="270"/>
      <c r="AX291" s="270"/>
      <c r="AY291" s="270"/>
      <c r="AZ291" s="270"/>
      <c r="BB291" s="274"/>
      <c r="BD291" s="274"/>
      <c r="BF291" s="274"/>
      <c r="BH291" s="274"/>
    </row>
    <row r="292" spans="2:60" s="250" customFormat="1" x14ac:dyDescent="0.25">
      <c r="B292" s="270"/>
      <c r="C292" s="270"/>
      <c r="D292" s="271"/>
      <c r="E292" s="270"/>
      <c r="F292" s="270"/>
      <c r="G292" s="270"/>
      <c r="H292" s="270"/>
      <c r="I292" s="270"/>
      <c r="J292" s="270"/>
      <c r="K292" s="270"/>
      <c r="L292" s="315"/>
      <c r="M292" s="270"/>
      <c r="N292" s="270"/>
      <c r="O292" s="270"/>
      <c r="P292" s="270"/>
      <c r="Q292" s="270"/>
      <c r="R292" s="270"/>
      <c r="S292" s="270"/>
      <c r="T292" s="270"/>
      <c r="U292" s="270"/>
      <c r="V292" s="270"/>
      <c r="W292" s="270"/>
      <c r="X292" s="270"/>
      <c r="Y292" s="270"/>
      <c r="Z292" s="270"/>
      <c r="AA292" s="270"/>
      <c r="AB292" s="270"/>
      <c r="AC292" s="270"/>
      <c r="AD292" s="270"/>
      <c r="AE292" s="270"/>
      <c r="AF292" s="270"/>
      <c r="AG292" s="270"/>
      <c r="AH292" s="270"/>
      <c r="AI292" s="270"/>
      <c r="AJ292" s="270"/>
      <c r="AK292" s="270"/>
      <c r="AL292" s="270"/>
      <c r="AM292" s="316"/>
      <c r="AN292" s="316"/>
      <c r="AO292" s="316"/>
      <c r="AP292" s="316"/>
      <c r="AQ292" s="270"/>
      <c r="AR292" s="270"/>
      <c r="AS292" s="270"/>
      <c r="AT292" s="270"/>
      <c r="AU292" s="317"/>
      <c r="AV292" s="270"/>
      <c r="AW292" s="270"/>
      <c r="AX292" s="270"/>
      <c r="AY292" s="270"/>
      <c r="AZ292" s="270"/>
      <c r="BB292" s="274"/>
      <c r="BD292" s="274"/>
      <c r="BF292" s="274"/>
      <c r="BH292" s="274"/>
    </row>
    <row r="293" spans="2:60" s="250" customFormat="1" x14ac:dyDescent="0.25">
      <c r="B293" s="270"/>
      <c r="C293" s="270"/>
      <c r="D293" s="271"/>
      <c r="E293" s="270"/>
      <c r="F293" s="270"/>
      <c r="G293" s="270"/>
      <c r="H293" s="270"/>
      <c r="I293" s="270"/>
      <c r="J293" s="270"/>
      <c r="K293" s="270"/>
      <c r="L293" s="315"/>
      <c r="M293" s="270"/>
      <c r="N293" s="270"/>
      <c r="O293" s="270"/>
      <c r="P293" s="270"/>
      <c r="Q293" s="270"/>
      <c r="R293" s="270"/>
      <c r="S293" s="270"/>
      <c r="T293" s="270"/>
      <c r="U293" s="270"/>
      <c r="V293" s="270"/>
      <c r="W293" s="270"/>
      <c r="X293" s="270"/>
      <c r="Y293" s="270"/>
      <c r="Z293" s="270"/>
      <c r="AA293" s="270"/>
      <c r="AB293" s="270"/>
      <c r="AC293" s="270"/>
      <c r="AD293" s="270"/>
      <c r="AE293" s="270"/>
      <c r="AF293" s="270"/>
      <c r="AG293" s="270"/>
      <c r="AH293" s="270"/>
      <c r="AI293" s="270"/>
      <c r="AJ293" s="270"/>
      <c r="AK293" s="270"/>
      <c r="AL293" s="270"/>
      <c r="AM293" s="316"/>
      <c r="AN293" s="316"/>
      <c r="AO293" s="316"/>
      <c r="AP293" s="316"/>
      <c r="AQ293" s="270"/>
      <c r="AR293" s="270"/>
      <c r="AS293" s="270"/>
      <c r="AT293" s="270"/>
      <c r="AU293" s="317"/>
      <c r="AV293" s="270"/>
      <c r="AW293" s="270"/>
      <c r="AX293" s="270"/>
      <c r="AY293" s="270"/>
      <c r="AZ293" s="270"/>
      <c r="BB293" s="274"/>
      <c r="BD293" s="274"/>
      <c r="BF293" s="274"/>
      <c r="BH293" s="274"/>
    </row>
    <row r="294" spans="2:60" s="250" customFormat="1" x14ac:dyDescent="0.25">
      <c r="B294" s="270"/>
      <c r="C294" s="270"/>
      <c r="D294" s="271"/>
      <c r="E294" s="270"/>
      <c r="F294" s="270"/>
      <c r="G294" s="270"/>
      <c r="H294" s="270"/>
      <c r="I294" s="270"/>
      <c r="J294" s="270"/>
      <c r="K294" s="270"/>
      <c r="L294" s="315"/>
      <c r="M294" s="270"/>
      <c r="N294" s="270"/>
      <c r="O294" s="270"/>
      <c r="P294" s="270"/>
      <c r="Q294" s="270"/>
      <c r="R294" s="270"/>
      <c r="S294" s="270"/>
      <c r="T294" s="270"/>
      <c r="U294" s="270"/>
      <c r="V294" s="270"/>
      <c r="W294" s="270"/>
      <c r="X294" s="270"/>
      <c r="Y294" s="270"/>
      <c r="Z294" s="270"/>
      <c r="AA294" s="270"/>
      <c r="AB294" s="270"/>
      <c r="AC294" s="270"/>
      <c r="AD294" s="270"/>
      <c r="AE294" s="270"/>
      <c r="AF294" s="270"/>
      <c r="AG294" s="270"/>
      <c r="AH294" s="270"/>
      <c r="AI294" s="270"/>
      <c r="AJ294" s="270"/>
      <c r="AK294" s="270"/>
      <c r="AL294" s="270"/>
      <c r="AM294" s="316"/>
      <c r="AN294" s="316"/>
      <c r="AO294" s="316"/>
      <c r="AP294" s="316"/>
      <c r="AQ294" s="270"/>
      <c r="AR294" s="270"/>
      <c r="AS294" s="270"/>
      <c r="AT294" s="270"/>
      <c r="AU294" s="317"/>
      <c r="AV294" s="270"/>
      <c r="AW294" s="270"/>
      <c r="AX294" s="270"/>
      <c r="AY294" s="270"/>
      <c r="AZ294" s="270"/>
      <c r="BB294" s="274"/>
      <c r="BD294" s="274"/>
      <c r="BF294" s="274"/>
      <c r="BH294" s="274"/>
    </row>
    <row r="295" spans="2:60" s="250" customFormat="1" x14ac:dyDescent="0.25">
      <c r="B295" s="270"/>
      <c r="C295" s="270"/>
      <c r="D295" s="271"/>
      <c r="E295" s="270"/>
      <c r="F295" s="270"/>
      <c r="G295" s="270"/>
      <c r="H295" s="270"/>
      <c r="I295" s="270"/>
      <c r="J295" s="270"/>
      <c r="K295" s="270"/>
      <c r="L295" s="315"/>
      <c r="M295" s="270"/>
      <c r="N295" s="270"/>
      <c r="O295" s="270"/>
      <c r="P295" s="270"/>
      <c r="Q295" s="270"/>
      <c r="R295" s="270"/>
      <c r="S295" s="270"/>
      <c r="T295" s="270"/>
      <c r="U295" s="270"/>
      <c r="V295" s="270"/>
      <c r="W295" s="270"/>
      <c r="X295" s="270"/>
      <c r="Y295" s="270"/>
      <c r="Z295" s="270"/>
      <c r="AA295" s="270"/>
      <c r="AB295" s="270"/>
      <c r="AC295" s="270"/>
      <c r="AD295" s="270"/>
      <c r="AE295" s="270"/>
      <c r="AF295" s="270"/>
      <c r="AG295" s="270"/>
      <c r="AH295" s="270"/>
      <c r="AI295" s="270"/>
      <c r="AJ295" s="270"/>
      <c r="AK295" s="270"/>
      <c r="AL295" s="270"/>
      <c r="AM295" s="316"/>
      <c r="AN295" s="316"/>
      <c r="AO295" s="316"/>
      <c r="AP295" s="316"/>
      <c r="AQ295" s="270"/>
      <c r="AR295" s="270"/>
      <c r="AS295" s="270"/>
      <c r="AT295" s="270"/>
      <c r="AU295" s="317"/>
      <c r="AV295" s="270"/>
      <c r="AW295" s="270"/>
      <c r="AX295" s="270"/>
      <c r="AY295" s="270"/>
      <c r="AZ295" s="270"/>
      <c r="BB295" s="274"/>
      <c r="BD295" s="274"/>
      <c r="BF295" s="274"/>
      <c r="BH295" s="274"/>
    </row>
    <row r="296" spans="2:60" s="250" customFormat="1" x14ac:dyDescent="0.25">
      <c r="B296" s="270"/>
      <c r="C296" s="270"/>
      <c r="D296" s="271"/>
      <c r="E296" s="270"/>
      <c r="F296" s="270"/>
      <c r="G296" s="270"/>
      <c r="H296" s="270"/>
      <c r="I296" s="270"/>
      <c r="J296" s="270"/>
      <c r="K296" s="270"/>
      <c r="L296" s="315"/>
      <c r="M296" s="270"/>
      <c r="N296" s="270"/>
      <c r="O296" s="270"/>
      <c r="P296" s="270"/>
      <c r="Q296" s="270"/>
      <c r="R296" s="270"/>
      <c r="S296" s="270"/>
      <c r="T296" s="270"/>
      <c r="U296" s="270"/>
      <c r="V296" s="270"/>
      <c r="W296" s="270"/>
      <c r="X296" s="270"/>
      <c r="Y296" s="270"/>
      <c r="Z296" s="270"/>
      <c r="AA296" s="270"/>
      <c r="AB296" s="270"/>
      <c r="AC296" s="270"/>
      <c r="AD296" s="270"/>
      <c r="AE296" s="270"/>
      <c r="AF296" s="270"/>
      <c r="AG296" s="270"/>
      <c r="AH296" s="270"/>
      <c r="AI296" s="270"/>
      <c r="AJ296" s="270"/>
      <c r="AK296" s="270"/>
      <c r="AL296" s="270"/>
      <c r="AM296" s="316"/>
      <c r="AN296" s="316"/>
      <c r="AO296" s="316"/>
      <c r="AP296" s="316"/>
      <c r="AQ296" s="270"/>
      <c r="AR296" s="270"/>
      <c r="AS296" s="270"/>
      <c r="AT296" s="270"/>
      <c r="AU296" s="317"/>
      <c r="AV296" s="270"/>
      <c r="AW296" s="270"/>
      <c r="AX296" s="270"/>
      <c r="AY296" s="270"/>
      <c r="AZ296" s="270"/>
      <c r="BB296" s="274"/>
      <c r="BD296" s="274"/>
      <c r="BF296" s="274"/>
      <c r="BH296" s="274"/>
    </row>
    <row r="297" spans="2:60" s="250" customFormat="1" x14ac:dyDescent="0.25">
      <c r="B297" s="270"/>
      <c r="C297" s="270"/>
      <c r="D297" s="271"/>
      <c r="E297" s="270"/>
      <c r="F297" s="270"/>
      <c r="G297" s="270"/>
      <c r="H297" s="270"/>
      <c r="I297" s="270"/>
      <c r="J297" s="270"/>
      <c r="K297" s="270"/>
      <c r="L297" s="315"/>
      <c r="M297" s="270"/>
      <c r="N297" s="270"/>
      <c r="O297" s="270"/>
      <c r="P297" s="270"/>
      <c r="Q297" s="270"/>
      <c r="R297" s="270"/>
      <c r="S297" s="270"/>
      <c r="T297" s="270"/>
      <c r="U297" s="270"/>
      <c r="V297" s="270"/>
      <c r="W297" s="270"/>
      <c r="X297" s="270"/>
      <c r="Y297" s="270"/>
      <c r="Z297" s="270"/>
      <c r="AA297" s="270"/>
      <c r="AB297" s="270"/>
      <c r="AC297" s="270"/>
      <c r="AD297" s="270"/>
      <c r="AE297" s="270"/>
      <c r="AF297" s="270"/>
      <c r="AG297" s="270"/>
      <c r="AH297" s="270"/>
      <c r="AI297" s="270"/>
      <c r="AJ297" s="270"/>
      <c r="AK297" s="270"/>
      <c r="AL297" s="270"/>
      <c r="AM297" s="316"/>
      <c r="AN297" s="316"/>
      <c r="AO297" s="316"/>
      <c r="AP297" s="316"/>
      <c r="AQ297" s="270"/>
      <c r="AR297" s="270"/>
      <c r="AS297" s="270"/>
      <c r="AT297" s="270"/>
      <c r="AU297" s="317"/>
      <c r="AV297" s="270"/>
      <c r="AW297" s="270"/>
      <c r="AX297" s="270"/>
      <c r="AY297" s="270"/>
      <c r="AZ297" s="270"/>
      <c r="BB297" s="274"/>
      <c r="BD297" s="274"/>
      <c r="BF297" s="274"/>
      <c r="BH297" s="274"/>
    </row>
    <row r="298" spans="2:60" s="250" customFormat="1" x14ac:dyDescent="0.25">
      <c r="B298" s="270"/>
      <c r="C298" s="270"/>
      <c r="D298" s="271"/>
      <c r="E298" s="270"/>
      <c r="F298" s="270"/>
      <c r="G298" s="270"/>
      <c r="H298" s="270"/>
      <c r="I298" s="270"/>
      <c r="J298" s="270"/>
      <c r="K298" s="270"/>
      <c r="L298" s="315"/>
      <c r="M298" s="270"/>
      <c r="N298" s="270"/>
      <c r="O298" s="270"/>
      <c r="P298" s="270"/>
      <c r="Q298" s="270"/>
      <c r="R298" s="270"/>
      <c r="S298" s="270"/>
      <c r="T298" s="270"/>
      <c r="U298" s="270"/>
      <c r="V298" s="270"/>
      <c r="W298" s="270"/>
      <c r="X298" s="270"/>
      <c r="Y298" s="270"/>
      <c r="Z298" s="270"/>
      <c r="AA298" s="270"/>
      <c r="AB298" s="270"/>
      <c r="AC298" s="270"/>
      <c r="AD298" s="270"/>
      <c r="AE298" s="270"/>
      <c r="AF298" s="270"/>
      <c r="AG298" s="270"/>
      <c r="AH298" s="270"/>
      <c r="AI298" s="270"/>
      <c r="AJ298" s="270"/>
      <c r="AK298" s="270"/>
      <c r="AL298" s="270"/>
      <c r="AM298" s="316"/>
      <c r="AN298" s="316"/>
      <c r="AO298" s="316"/>
      <c r="AP298" s="316"/>
      <c r="AQ298" s="270"/>
      <c r="AR298" s="270"/>
      <c r="AS298" s="270"/>
      <c r="AT298" s="270"/>
      <c r="AU298" s="317"/>
      <c r="AV298" s="270"/>
      <c r="AW298" s="270"/>
      <c r="AX298" s="270"/>
      <c r="AY298" s="270"/>
      <c r="AZ298" s="270"/>
      <c r="BB298" s="274"/>
      <c r="BD298" s="274"/>
      <c r="BF298" s="274"/>
      <c r="BH298" s="274"/>
    </row>
    <row r="299" spans="2:60" s="250" customFormat="1" x14ac:dyDescent="0.25">
      <c r="B299" s="270"/>
      <c r="C299" s="270"/>
      <c r="D299" s="271"/>
      <c r="E299" s="270"/>
      <c r="F299" s="270"/>
      <c r="G299" s="270"/>
      <c r="H299" s="270"/>
      <c r="I299" s="270"/>
      <c r="J299" s="270"/>
      <c r="K299" s="270"/>
      <c r="L299" s="315"/>
      <c r="M299" s="270"/>
      <c r="N299" s="270"/>
      <c r="O299" s="270"/>
      <c r="P299" s="270"/>
      <c r="Q299" s="270"/>
      <c r="R299" s="270"/>
      <c r="S299" s="270"/>
      <c r="T299" s="270"/>
      <c r="U299" s="270"/>
      <c r="V299" s="270"/>
      <c r="W299" s="270"/>
      <c r="X299" s="270"/>
      <c r="Y299" s="270"/>
      <c r="Z299" s="270"/>
      <c r="AA299" s="270"/>
      <c r="AB299" s="270"/>
      <c r="AC299" s="270"/>
      <c r="AD299" s="270"/>
      <c r="AE299" s="270"/>
      <c r="AF299" s="270"/>
      <c r="AG299" s="270"/>
      <c r="AH299" s="270"/>
      <c r="AI299" s="270"/>
      <c r="AJ299" s="270"/>
      <c r="AK299" s="270"/>
      <c r="AL299" s="270"/>
      <c r="AM299" s="316"/>
      <c r="AN299" s="316"/>
      <c r="AO299" s="316"/>
      <c r="AP299" s="316"/>
      <c r="AQ299" s="270"/>
      <c r="AR299" s="270"/>
      <c r="AS299" s="270"/>
      <c r="AT299" s="270"/>
      <c r="AU299" s="317"/>
      <c r="AV299" s="270"/>
      <c r="AW299" s="270"/>
      <c r="AX299" s="270"/>
      <c r="AY299" s="270"/>
      <c r="AZ299" s="270"/>
      <c r="BB299" s="274"/>
      <c r="BD299" s="274"/>
      <c r="BF299" s="274"/>
      <c r="BH299" s="274"/>
    </row>
    <row r="300" spans="2:60" s="250" customFormat="1" x14ac:dyDescent="0.25">
      <c r="B300" s="270"/>
      <c r="C300" s="270"/>
      <c r="D300" s="271"/>
      <c r="E300" s="270"/>
      <c r="F300" s="270"/>
      <c r="G300" s="270"/>
      <c r="H300" s="270"/>
      <c r="I300" s="270"/>
      <c r="J300" s="270"/>
      <c r="K300" s="270"/>
      <c r="L300" s="315"/>
      <c r="M300" s="270"/>
      <c r="N300" s="270"/>
      <c r="O300" s="270"/>
      <c r="P300" s="270"/>
      <c r="Q300" s="270"/>
      <c r="R300" s="270"/>
      <c r="S300" s="270"/>
      <c r="T300" s="270"/>
      <c r="U300" s="270"/>
      <c r="V300" s="270"/>
      <c r="W300" s="270"/>
      <c r="X300" s="270"/>
      <c r="Y300" s="270"/>
      <c r="Z300" s="270"/>
      <c r="AA300" s="270"/>
      <c r="AB300" s="270"/>
      <c r="AC300" s="270"/>
      <c r="AD300" s="270"/>
      <c r="AE300" s="270"/>
      <c r="AF300" s="270"/>
      <c r="AG300" s="270"/>
      <c r="AH300" s="270"/>
      <c r="AI300" s="270"/>
      <c r="AJ300" s="270"/>
      <c r="AK300" s="270"/>
      <c r="AL300" s="270"/>
      <c r="AM300" s="316"/>
      <c r="AN300" s="316"/>
      <c r="AO300" s="316"/>
      <c r="AP300" s="316"/>
      <c r="AQ300" s="270"/>
      <c r="AR300" s="270"/>
      <c r="AS300" s="270"/>
      <c r="AT300" s="270"/>
      <c r="AU300" s="317"/>
      <c r="AV300" s="270"/>
      <c r="AW300" s="270"/>
      <c r="AX300" s="270"/>
      <c r="AY300" s="270"/>
      <c r="AZ300" s="270"/>
      <c r="BB300" s="274"/>
      <c r="BD300" s="274"/>
      <c r="BF300" s="274"/>
      <c r="BH300" s="274"/>
    </row>
    <row r="301" spans="2:60" s="250" customFormat="1" x14ac:dyDescent="0.25">
      <c r="B301" s="270"/>
      <c r="C301" s="270"/>
      <c r="D301" s="271"/>
      <c r="E301" s="270"/>
      <c r="F301" s="270"/>
      <c r="G301" s="270"/>
      <c r="H301" s="270"/>
      <c r="I301" s="270"/>
      <c r="J301" s="270"/>
      <c r="K301" s="270"/>
      <c r="L301" s="315"/>
      <c r="M301" s="270"/>
      <c r="N301" s="270"/>
      <c r="O301" s="270"/>
      <c r="P301" s="270"/>
      <c r="Q301" s="270"/>
      <c r="R301" s="270"/>
      <c r="S301" s="270"/>
      <c r="T301" s="270"/>
      <c r="U301" s="270"/>
      <c r="V301" s="270"/>
      <c r="W301" s="270"/>
      <c r="X301" s="270"/>
      <c r="Y301" s="270"/>
      <c r="Z301" s="270"/>
      <c r="AA301" s="270"/>
      <c r="AB301" s="270"/>
      <c r="AC301" s="270"/>
      <c r="AD301" s="270"/>
      <c r="AE301" s="270"/>
      <c r="AF301" s="270"/>
      <c r="AG301" s="270"/>
      <c r="AH301" s="270"/>
      <c r="AI301" s="270"/>
      <c r="AJ301" s="270"/>
      <c r="AK301" s="270"/>
      <c r="AL301" s="270"/>
      <c r="AM301" s="316"/>
      <c r="AN301" s="316"/>
      <c r="AO301" s="316"/>
      <c r="AP301" s="316"/>
      <c r="AQ301" s="270"/>
      <c r="AR301" s="270"/>
      <c r="AS301" s="270"/>
      <c r="AT301" s="270"/>
      <c r="AU301" s="317"/>
      <c r="AV301" s="270"/>
      <c r="AW301" s="270"/>
      <c r="AX301" s="270"/>
      <c r="AY301" s="270"/>
      <c r="AZ301" s="270"/>
      <c r="BB301" s="274"/>
      <c r="BD301" s="274"/>
      <c r="BF301" s="274"/>
      <c r="BH301" s="274"/>
    </row>
    <row r="302" spans="2:60" s="250" customFormat="1" x14ac:dyDescent="0.25">
      <c r="B302" s="270"/>
      <c r="C302" s="270"/>
      <c r="D302" s="271"/>
      <c r="E302" s="270"/>
      <c r="F302" s="270"/>
      <c r="G302" s="270"/>
      <c r="H302" s="270"/>
      <c r="I302" s="270"/>
      <c r="J302" s="270"/>
      <c r="K302" s="270"/>
      <c r="L302" s="315"/>
      <c r="M302" s="270"/>
      <c r="N302" s="270"/>
      <c r="O302" s="270"/>
      <c r="P302" s="270"/>
      <c r="Q302" s="270"/>
      <c r="R302" s="270"/>
      <c r="S302" s="270"/>
      <c r="T302" s="270"/>
      <c r="U302" s="270"/>
      <c r="V302" s="270"/>
      <c r="W302" s="270"/>
      <c r="X302" s="270"/>
      <c r="Y302" s="270"/>
      <c r="Z302" s="270"/>
      <c r="AA302" s="270"/>
      <c r="AB302" s="270"/>
      <c r="AC302" s="270"/>
      <c r="AD302" s="270"/>
      <c r="AE302" s="270"/>
      <c r="AF302" s="270"/>
      <c r="AG302" s="270"/>
      <c r="AH302" s="270"/>
      <c r="AI302" s="270"/>
      <c r="AJ302" s="270"/>
      <c r="AK302" s="270"/>
      <c r="AL302" s="270"/>
      <c r="AM302" s="316"/>
      <c r="AN302" s="316"/>
      <c r="AO302" s="316"/>
      <c r="AP302" s="316"/>
      <c r="AQ302" s="270"/>
      <c r="AR302" s="270"/>
      <c r="AS302" s="270"/>
      <c r="AT302" s="270"/>
      <c r="AU302" s="317"/>
      <c r="AV302" s="270"/>
      <c r="AW302" s="270"/>
      <c r="AX302" s="270"/>
      <c r="AY302" s="270"/>
      <c r="AZ302" s="270"/>
      <c r="BB302" s="274"/>
      <c r="BD302" s="274"/>
      <c r="BF302" s="274"/>
      <c r="BH302" s="274"/>
    </row>
    <row r="303" spans="2:60" s="250" customFormat="1" x14ac:dyDescent="0.25">
      <c r="B303" s="270"/>
      <c r="C303" s="270"/>
      <c r="D303" s="271"/>
      <c r="E303" s="270"/>
      <c r="F303" s="270"/>
      <c r="G303" s="270"/>
      <c r="H303" s="270"/>
      <c r="I303" s="270"/>
      <c r="J303" s="270"/>
      <c r="K303" s="270"/>
      <c r="L303" s="315"/>
      <c r="M303" s="270"/>
      <c r="N303" s="270"/>
      <c r="O303" s="270"/>
      <c r="P303" s="270"/>
      <c r="Q303" s="270"/>
      <c r="R303" s="270"/>
      <c r="S303" s="270"/>
      <c r="T303" s="270"/>
      <c r="U303" s="270"/>
      <c r="V303" s="270"/>
      <c r="W303" s="270"/>
      <c r="X303" s="270"/>
      <c r="Y303" s="270"/>
      <c r="Z303" s="270"/>
      <c r="AA303" s="270"/>
      <c r="AB303" s="270"/>
      <c r="AC303" s="270"/>
      <c r="AD303" s="270"/>
      <c r="AE303" s="270"/>
      <c r="AF303" s="270"/>
      <c r="AG303" s="270"/>
      <c r="AH303" s="270"/>
      <c r="AI303" s="270"/>
      <c r="AJ303" s="270"/>
      <c r="AK303" s="270"/>
      <c r="AL303" s="270"/>
      <c r="AM303" s="316"/>
      <c r="AN303" s="316"/>
      <c r="AO303" s="316"/>
      <c r="AP303" s="316"/>
      <c r="AQ303" s="270"/>
      <c r="AR303" s="270"/>
      <c r="AS303" s="270"/>
      <c r="AT303" s="270"/>
      <c r="AU303" s="317"/>
      <c r="AV303" s="270"/>
      <c r="AW303" s="270"/>
      <c r="AX303" s="270"/>
      <c r="AY303" s="270"/>
      <c r="AZ303" s="270"/>
      <c r="BB303" s="274"/>
      <c r="BD303" s="274"/>
      <c r="BF303" s="274"/>
      <c r="BH303" s="274"/>
    </row>
    <row r="304" spans="2:60" s="250" customFormat="1" x14ac:dyDescent="0.25">
      <c r="B304" s="270"/>
      <c r="C304" s="270"/>
      <c r="D304" s="271"/>
      <c r="E304" s="270"/>
      <c r="F304" s="270"/>
      <c r="G304" s="270"/>
      <c r="H304" s="270"/>
      <c r="I304" s="270"/>
      <c r="J304" s="270"/>
      <c r="K304" s="270"/>
      <c r="L304" s="315"/>
      <c r="M304" s="270"/>
      <c r="N304" s="270"/>
      <c r="O304" s="270"/>
      <c r="P304" s="270"/>
      <c r="Q304" s="270"/>
      <c r="R304" s="270"/>
      <c r="S304" s="270"/>
      <c r="T304" s="270"/>
      <c r="U304" s="270"/>
      <c r="V304" s="270"/>
      <c r="W304" s="270"/>
      <c r="X304" s="270"/>
      <c r="Y304" s="270"/>
      <c r="Z304" s="270"/>
      <c r="AA304" s="270"/>
      <c r="AB304" s="270"/>
      <c r="AC304" s="270"/>
      <c r="AD304" s="270"/>
      <c r="AE304" s="270"/>
      <c r="AF304" s="270"/>
      <c r="AG304" s="270"/>
      <c r="AH304" s="270"/>
      <c r="AI304" s="270"/>
      <c r="AJ304" s="270"/>
      <c r="AK304" s="270"/>
      <c r="AL304" s="270"/>
      <c r="AM304" s="316"/>
      <c r="AN304" s="316"/>
      <c r="AO304" s="316"/>
      <c r="AP304" s="316"/>
      <c r="AQ304" s="270"/>
      <c r="AR304" s="270"/>
      <c r="AS304" s="270"/>
      <c r="AT304" s="270"/>
      <c r="AU304" s="317"/>
      <c r="AV304" s="270"/>
      <c r="AW304" s="270"/>
      <c r="AX304" s="270"/>
      <c r="AY304" s="270"/>
      <c r="AZ304" s="270"/>
      <c r="BB304" s="274"/>
      <c r="BD304" s="274"/>
      <c r="BF304" s="274"/>
      <c r="BH304" s="274"/>
    </row>
    <row r="305" spans="2:60" s="250" customFormat="1" x14ac:dyDescent="0.25">
      <c r="B305" s="270"/>
      <c r="C305" s="270"/>
      <c r="D305" s="271"/>
      <c r="E305" s="270"/>
      <c r="F305" s="270"/>
      <c r="G305" s="270"/>
      <c r="H305" s="270"/>
      <c r="I305" s="270"/>
      <c r="J305" s="270"/>
      <c r="K305" s="270"/>
      <c r="L305" s="315"/>
      <c r="M305" s="270"/>
      <c r="N305" s="270"/>
      <c r="O305" s="270"/>
      <c r="P305" s="270"/>
      <c r="Q305" s="270"/>
      <c r="R305" s="270"/>
      <c r="S305" s="270"/>
      <c r="T305" s="270"/>
      <c r="U305" s="270"/>
      <c r="V305" s="270"/>
      <c r="W305" s="270"/>
      <c r="X305" s="270"/>
      <c r="Y305" s="270"/>
      <c r="Z305" s="270"/>
      <c r="AA305" s="270"/>
      <c r="AB305" s="270"/>
      <c r="AC305" s="270"/>
      <c r="AD305" s="270"/>
      <c r="AE305" s="270"/>
      <c r="AF305" s="270"/>
      <c r="AG305" s="270"/>
      <c r="AH305" s="270"/>
      <c r="AI305" s="270"/>
      <c r="AJ305" s="270"/>
      <c r="AK305" s="270"/>
      <c r="AL305" s="270"/>
      <c r="AM305" s="316"/>
      <c r="AN305" s="316"/>
      <c r="AO305" s="316"/>
      <c r="AP305" s="316"/>
      <c r="AQ305" s="270"/>
      <c r="AR305" s="270"/>
      <c r="AS305" s="270"/>
      <c r="AT305" s="270"/>
      <c r="AU305" s="317"/>
      <c r="AV305" s="270"/>
      <c r="AW305" s="270"/>
      <c r="AX305" s="270"/>
      <c r="AY305" s="270"/>
      <c r="AZ305" s="270"/>
      <c r="BB305" s="274"/>
      <c r="BD305" s="274"/>
      <c r="BF305" s="274"/>
      <c r="BH305" s="274"/>
    </row>
    <row r="306" spans="2:60" s="250" customFormat="1" x14ac:dyDescent="0.25">
      <c r="B306" s="270"/>
      <c r="C306" s="270"/>
      <c r="D306" s="271"/>
      <c r="E306" s="270"/>
      <c r="F306" s="270"/>
      <c r="G306" s="270"/>
      <c r="H306" s="270"/>
      <c r="I306" s="270"/>
      <c r="J306" s="270"/>
      <c r="K306" s="270"/>
      <c r="L306" s="315"/>
      <c r="M306" s="270"/>
      <c r="N306" s="270"/>
      <c r="O306" s="270"/>
      <c r="P306" s="270"/>
      <c r="Q306" s="270"/>
      <c r="R306" s="270"/>
      <c r="S306" s="270"/>
      <c r="T306" s="270"/>
      <c r="U306" s="270"/>
      <c r="V306" s="270"/>
      <c r="W306" s="270"/>
      <c r="X306" s="270"/>
      <c r="Y306" s="270"/>
      <c r="Z306" s="270"/>
      <c r="AA306" s="270"/>
      <c r="AB306" s="270"/>
      <c r="AC306" s="270"/>
      <c r="AD306" s="270"/>
      <c r="AE306" s="270"/>
      <c r="AF306" s="270"/>
      <c r="AG306" s="270"/>
      <c r="AH306" s="270"/>
      <c r="AI306" s="270"/>
      <c r="AJ306" s="270"/>
      <c r="AK306" s="270"/>
      <c r="AL306" s="270"/>
      <c r="AM306" s="316"/>
      <c r="AN306" s="316"/>
      <c r="AO306" s="316"/>
      <c r="AP306" s="316"/>
      <c r="AQ306" s="270"/>
      <c r="AR306" s="270"/>
      <c r="AS306" s="270"/>
      <c r="AT306" s="270"/>
      <c r="AU306" s="317"/>
      <c r="AV306" s="270"/>
      <c r="AW306" s="270"/>
      <c r="AX306" s="270"/>
      <c r="AY306" s="270"/>
      <c r="AZ306" s="270"/>
      <c r="BB306" s="274"/>
      <c r="BD306" s="274"/>
      <c r="BF306" s="274"/>
      <c r="BH306" s="274"/>
    </row>
    <row r="307" spans="2:60" s="250" customFormat="1" x14ac:dyDescent="0.25">
      <c r="B307" s="270"/>
      <c r="C307" s="270"/>
      <c r="D307" s="271"/>
      <c r="E307" s="270"/>
      <c r="F307" s="270"/>
      <c r="G307" s="270"/>
      <c r="H307" s="270"/>
      <c r="I307" s="270"/>
      <c r="J307" s="270"/>
      <c r="K307" s="270"/>
      <c r="L307" s="315"/>
      <c r="M307" s="270"/>
      <c r="N307" s="270"/>
      <c r="O307" s="270"/>
      <c r="P307" s="270"/>
      <c r="Q307" s="270"/>
      <c r="R307" s="270"/>
      <c r="S307" s="270"/>
      <c r="T307" s="270"/>
      <c r="U307" s="270"/>
      <c r="V307" s="270"/>
      <c r="W307" s="270"/>
      <c r="X307" s="270"/>
      <c r="Y307" s="270"/>
      <c r="Z307" s="270"/>
      <c r="AA307" s="270"/>
      <c r="AB307" s="270"/>
      <c r="AC307" s="270"/>
      <c r="AD307" s="270"/>
      <c r="AE307" s="270"/>
      <c r="AF307" s="270"/>
      <c r="AG307" s="270"/>
      <c r="AH307" s="270"/>
      <c r="AI307" s="270"/>
      <c r="AJ307" s="270"/>
      <c r="AK307" s="270"/>
      <c r="AL307" s="270"/>
      <c r="AM307" s="316"/>
      <c r="AN307" s="316"/>
      <c r="AO307" s="316"/>
      <c r="AP307" s="316"/>
      <c r="AQ307" s="270"/>
      <c r="AR307" s="270"/>
      <c r="AS307" s="270"/>
      <c r="AT307" s="270"/>
      <c r="AU307" s="317"/>
      <c r="AV307" s="270"/>
      <c r="AW307" s="270"/>
      <c r="AX307" s="270"/>
      <c r="AY307" s="270"/>
      <c r="AZ307" s="270"/>
      <c r="BB307" s="274"/>
      <c r="BD307" s="274"/>
      <c r="BF307" s="274"/>
      <c r="BH307" s="274"/>
    </row>
    <row r="308" spans="2:60" s="250" customFormat="1" x14ac:dyDescent="0.25">
      <c r="B308" s="270"/>
      <c r="C308" s="270"/>
      <c r="D308" s="271"/>
      <c r="E308" s="270"/>
      <c r="F308" s="270"/>
      <c r="G308" s="270"/>
      <c r="H308" s="270"/>
      <c r="I308" s="270"/>
      <c r="J308" s="270"/>
      <c r="K308" s="270"/>
      <c r="L308" s="315"/>
      <c r="M308" s="270"/>
      <c r="N308" s="270"/>
      <c r="O308" s="270"/>
      <c r="P308" s="270"/>
      <c r="Q308" s="270"/>
      <c r="R308" s="270"/>
      <c r="S308" s="270"/>
      <c r="T308" s="270"/>
      <c r="U308" s="270"/>
      <c r="V308" s="270"/>
      <c r="W308" s="270"/>
      <c r="X308" s="270"/>
      <c r="Y308" s="270"/>
      <c r="Z308" s="270"/>
      <c r="AA308" s="270"/>
      <c r="AB308" s="270"/>
      <c r="AC308" s="270"/>
      <c r="AD308" s="270"/>
      <c r="AE308" s="270"/>
      <c r="AF308" s="270"/>
      <c r="AG308" s="270"/>
      <c r="AH308" s="270"/>
      <c r="AI308" s="270"/>
      <c r="AJ308" s="270"/>
      <c r="AK308" s="270"/>
      <c r="AL308" s="270"/>
      <c r="AM308" s="316"/>
      <c r="AN308" s="316"/>
      <c r="AO308" s="316"/>
      <c r="AP308" s="316"/>
      <c r="AQ308" s="270"/>
      <c r="AR308" s="270"/>
      <c r="AS308" s="270"/>
      <c r="AT308" s="270"/>
      <c r="AU308" s="317"/>
      <c r="AV308" s="270"/>
      <c r="AW308" s="270"/>
      <c r="AX308" s="270"/>
      <c r="AY308" s="270"/>
      <c r="AZ308" s="270"/>
      <c r="BB308" s="274"/>
      <c r="BD308" s="274"/>
      <c r="BF308" s="274"/>
      <c r="BH308" s="274"/>
    </row>
    <row r="309" spans="2:60" s="250" customFormat="1" x14ac:dyDescent="0.25">
      <c r="B309" s="270"/>
      <c r="C309" s="270"/>
      <c r="D309" s="271"/>
      <c r="E309" s="270"/>
      <c r="F309" s="270"/>
      <c r="G309" s="270"/>
      <c r="H309" s="270"/>
      <c r="I309" s="270"/>
      <c r="J309" s="270"/>
      <c r="K309" s="270"/>
      <c r="L309" s="315"/>
      <c r="M309" s="270"/>
      <c r="N309" s="270"/>
      <c r="O309" s="270"/>
      <c r="P309" s="270"/>
      <c r="Q309" s="270"/>
      <c r="R309" s="270"/>
      <c r="S309" s="270"/>
      <c r="T309" s="270"/>
      <c r="U309" s="270"/>
      <c r="V309" s="270"/>
      <c r="W309" s="270"/>
      <c r="X309" s="270"/>
      <c r="Y309" s="270"/>
      <c r="Z309" s="270"/>
      <c r="AA309" s="270"/>
      <c r="AB309" s="270"/>
      <c r="AC309" s="270"/>
      <c r="AD309" s="270"/>
      <c r="AE309" s="270"/>
      <c r="AF309" s="270"/>
      <c r="AG309" s="270"/>
      <c r="AH309" s="270"/>
      <c r="AI309" s="270"/>
      <c r="AJ309" s="270"/>
      <c r="AK309" s="270"/>
      <c r="AL309" s="270"/>
      <c r="AM309" s="316"/>
      <c r="AN309" s="316"/>
      <c r="AO309" s="316"/>
      <c r="AP309" s="316"/>
      <c r="AQ309" s="270"/>
      <c r="AR309" s="270"/>
      <c r="AS309" s="270"/>
      <c r="AT309" s="270"/>
      <c r="AU309" s="317"/>
      <c r="AV309" s="270"/>
      <c r="AW309" s="270"/>
      <c r="AX309" s="270"/>
      <c r="AY309" s="270"/>
      <c r="AZ309" s="270"/>
      <c r="BB309" s="274"/>
      <c r="BD309" s="274"/>
      <c r="BF309" s="274"/>
      <c r="BH309" s="274"/>
    </row>
    <row r="310" spans="2:60" s="250" customFormat="1" x14ac:dyDescent="0.25">
      <c r="B310" s="270"/>
      <c r="C310" s="270"/>
      <c r="D310" s="271"/>
      <c r="E310" s="270"/>
      <c r="F310" s="270"/>
      <c r="G310" s="270"/>
      <c r="H310" s="270"/>
      <c r="I310" s="270"/>
      <c r="J310" s="270"/>
      <c r="K310" s="270"/>
      <c r="L310" s="315"/>
      <c r="M310" s="270"/>
      <c r="N310" s="270"/>
      <c r="O310" s="270"/>
      <c r="P310" s="270"/>
      <c r="Q310" s="270"/>
      <c r="R310" s="270"/>
      <c r="S310" s="270"/>
      <c r="T310" s="270"/>
      <c r="U310" s="270"/>
      <c r="V310" s="270"/>
      <c r="W310" s="270"/>
      <c r="X310" s="270"/>
      <c r="Y310" s="270"/>
      <c r="Z310" s="270"/>
      <c r="AA310" s="270"/>
      <c r="AB310" s="270"/>
      <c r="AC310" s="270"/>
      <c r="AD310" s="270"/>
      <c r="AE310" s="270"/>
      <c r="AF310" s="270"/>
      <c r="AG310" s="270"/>
      <c r="AH310" s="270"/>
      <c r="AI310" s="270"/>
      <c r="AJ310" s="270"/>
      <c r="AK310" s="270"/>
      <c r="AL310" s="270"/>
      <c r="AM310" s="316"/>
      <c r="AN310" s="316"/>
      <c r="AO310" s="316"/>
      <c r="AP310" s="316"/>
      <c r="AQ310" s="270"/>
      <c r="AR310" s="270"/>
      <c r="AS310" s="270"/>
      <c r="AT310" s="270"/>
      <c r="AU310" s="317"/>
      <c r="AV310" s="270"/>
      <c r="AW310" s="270"/>
      <c r="AX310" s="270"/>
      <c r="AY310" s="270"/>
      <c r="AZ310" s="270"/>
      <c r="BB310" s="274"/>
      <c r="BD310" s="274"/>
      <c r="BF310" s="274"/>
      <c r="BH310" s="274"/>
    </row>
    <row r="311" spans="2:60" s="250" customFormat="1" x14ac:dyDescent="0.25">
      <c r="B311" s="270"/>
      <c r="C311" s="270"/>
      <c r="D311" s="271"/>
      <c r="E311" s="270"/>
      <c r="F311" s="270"/>
      <c r="G311" s="270"/>
      <c r="H311" s="270"/>
      <c r="I311" s="270"/>
      <c r="J311" s="270"/>
      <c r="K311" s="270"/>
      <c r="L311" s="315"/>
      <c r="M311" s="270"/>
      <c r="N311" s="270"/>
      <c r="O311" s="270"/>
      <c r="P311" s="270"/>
      <c r="Q311" s="270"/>
      <c r="R311" s="270"/>
      <c r="S311" s="270"/>
      <c r="T311" s="270"/>
      <c r="U311" s="270"/>
      <c r="V311" s="270"/>
      <c r="W311" s="270"/>
      <c r="X311" s="270"/>
      <c r="Y311" s="270"/>
      <c r="Z311" s="270"/>
      <c r="AA311" s="270"/>
      <c r="AB311" s="270"/>
      <c r="AC311" s="270"/>
      <c r="AD311" s="270"/>
      <c r="AE311" s="270"/>
      <c r="AF311" s="270"/>
      <c r="AG311" s="270"/>
      <c r="AH311" s="270"/>
      <c r="AI311" s="270"/>
      <c r="AJ311" s="270"/>
      <c r="AK311" s="270"/>
      <c r="AL311" s="270"/>
      <c r="AM311" s="316"/>
      <c r="AN311" s="316"/>
      <c r="AO311" s="316"/>
      <c r="AP311" s="316"/>
      <c r="AQ311" s="270"/>
      <c r="AR311" s="270"/>
      <c r="AS311" s="270"/>
      <c r="AT311" s="270"/>
      <c r="AU311" s="317"/>
      <c r="AV311" s="270"/>
      <c r="AW311" s="270"/>
      <c r="AX311" s="270"/>
      <c r="AY311" s="270"/>
      <c r="AZ311" s="270"/>
      <c r="BB311" s="274"/>
      <c r="BD311" s="274"/>
      <c r="BF311" s="274"/>
      <c r="BH311" s="274"/>
    </row>
    <row r="312" spans="2:60" s="250" customFormat="1" x14ac:dyDescent="0.25">
      <c r="B312" s="270"/>
      <c r="C312" s="270"/>
      <c r="D312" s="271"/>
      <c r="E312" s="270"/>
      <c r="F312" s="270"/>
      <c r="G312" s="270"/>
      <c r="H312" s="270"/>
      <c r="I312" s="270"/>
      <c r="J312" s="270"/>
      <c r="K312" s="270"/>
      <c r="L312" s="315"/>
      <c r="M312" s="270"/>
      <c r="N312" s="270"/>
      <c r="O312" s="270"/>
      <c r="P312" s="270"/>
      <c r="Q312" s="270"/>
      <c r="R312" s="270"/>
      <c r="S312" s="270"/>
      <c r="T312" s="270"/>
      <c r="U312" s="270"/>
      <c r="V312" s="270"/>
      <c r="W312" s="270"/>
      <c r="X312" s="270"/>
      <c r="Y312" s="270"/>
      <c r="Z312" s="270"/>
      <c r="AA312" s="270"/>
      <c r="AB312" s="270"/>
      <c r="AC312" s="270"/>
      <c r="AD312" s="270"/>
      <c r="AE312" s="270"/>
      <c r="AF312" s="270"/>
      <c r="AG312" s="270"/>
      <c r="AH312" s="270"/>
      <c r="AI312" s="270"/>
      <c r="AJ312" s="270"/>
      <c r="AK312" s="270"/>
      <c r="AL312" s="270"/>
      <c r="AM312" s="316"/>
      <c r="AN312" s="316"/>
      <c r="AO312" s="316"/>
      <c r="AP312" s="316"/>
      <c r="AQ312" s="270"/>
      <c r="AR312" s="270"/>
      <c r="AS312" s="270"/>
      <c r="AT312" s="270"/>
      <c r="AU312" s="317"/>
      <c r="AV312" s="270"/>
      <c r="AW312" s="270"/>
      <c r="AX312" s="270"/>
      <c r="AY312" s="270"/>
      <c r="AZ312" s="270"/>
      <c r="BB312" s="274"/>
      <c r="BD312" s="274"/>
      <c r="BF312" s="274"/>
      <c r="BH312" s="274"/>
    </row>
    <row r="313" spans="2:60" s="250" customFormat="1" x14ac:dyDescent="0.25">
      <c r="B313" s="270"/>
      <c r="C313" s="270"/>
      <c r="D313" s="271"/>
      <c r="E313" s="270"/>
      <c r="F313" s="270"/>
      <c r="G313" s="270"/>
      <c r="H313" s="270"/>
      <c r="I313" s="270"/>
      <c r="J313" s="270"/>
      <c r="K313" s="270"/>
      <c r="L313" s="315"/>
      <c r="M313" s="270"/>
      <c r="N313" s="270"/>
      <c r="O313" s="270"/>
      <c r="P313" s="270"/>
      <c r="Q313" s="270"/>
      <c r="R313" s="270"/>
      <c r="S313" s="270"/>
      <c r="T313" s="270"/>
      <c r="U313" s="270"/>
      <c r="V313" s="270"/>
      <c r="W313" s="270"/>
      <c r="X313" s="270"/>
      <c r="Y313" s="270"/>
      <c r="Z313" s="270"/>
      <c r="AA313" s="270"/>
      <c r="AB313" s="270"/>
      <c r="AC313" s="270"/>
      <c r="AD313" s="270"/>
      <c r="AE313" s="270"/>
      <c r="AF313" s="270"/>
      <c r="AG313" s="270"/>
      <c r="AH313" s="270"/>
      <c r="AI313" s="270"/>
      <c r="AJ313" s="270"/>
      <c r="AK313" s="270"/>
      <c r="AL313" s="270"/>
      <c r="AM313" s="316"/>
      <c r="AN313" s="316"/>
      <c r="AO313" s="316"/>
      <c r="AP313" s="316"/>
      <c r="AQ313" s="270"/>
      <c r="AR313" s="270"/>
      <c r="AS313" s="270"/>
      <c r="AT313" s="270"/>
      <c r="AU313" s="317"/>
      <c r="AV313" s="270"/>
      <c r="AW313" s="270"/>
      <c r="AX313" s="270"/>
      <c r="AY313" s="270"/>
      <c r="AZ313" s="270"/>
      <c r="BB313" s="274"/>
      <c r="BD313" s="274"/>
      <c r="BF313" s="274"/>
      <c r="BH313" s="274"/>
    </row>
    <row r="314" spans="2:60" s="250" customFormat="1" x14ac:dyDescent="0.25">
      <c r="B314" s="270"/>
      <c r="C314" s="270"/>
      <c r="D314" s="271"/>
      <c r="E314" s="270"/>
      <c r="F314" s="270"/>
      <c r="G314" s="270"/>
      <c r="H314" s="270"/>
      <c r="I314" s="270"/>
      <c r="J314" s="270"/>
      <c r="K314" s="270"/>
      <c r="L314" s="315"/>
      <c r="M314" s="270"/>
      <c r="N314" s="270"/>
      <c r="O314" s="270"/>
      <c r="P314" s="270"/>
      <c r="Q314" s="270"/>
      <c r="R314" s="270"/>
      <c r="S314" s="270"/>
      <c r="T314" s="270"/>
      <c r="U314" s="270"/>
      <c r="V314" s="270"/>
      <c r="W314" s="270"/>
      <c r="X314" s="270"/>
      <c r="Y314" s="270"/>
      <c r="Z314" s="270"/>
      <c r="AA314" s="270"/>
      <c r="AB314" s="270"/>
      <c r="AC314" s="270"/>
      <c r="AD314" s="270"/>
      <c r="AE314" s="270"/>
      <c r="AF314" s="270"/>
      <c r="AG314" s="270"/>
      <c r="AH314" s="270"/>
      <c r="AI314" s="270"/>
      <c r="AJ314" s="270"/>
      <c r="AK314" s="270"/>
      <c r="AL314" s="270"/>
      <c r="AM314" s="316"/>
      <c r="AN314" s="316"/>
      <c r="AO314" s="316"/>
      <c r="AP314" s="316"/>
      <c r="AQ314" s="270"/>
      <c r="AR314" s="270"/>
      <c r="AS314" s="270"/>
      <c r="AT314" s="270"/>
      <c r="AU314" s="317"/>
      <c r="AV314" s="270"/>
      <c r="AW314" s="270"/>
      <c r="AX314" s="270"/>
      <c r="AY314" s="270"/>
      <c r="AZ314" s="270"/>
      <c r="BB314" s="274"/>
      <c r="BD314" s="274"/>
      <c r="BF314" s="274"/>
      <c r="BH314" s="274"/>
    </row>
    <row r="315" spans="2:60" s="250" customFormat="1" x14ac:dyDescent="0.25">
      <c r="B315" s="270"/>
      <c r="C315" s="270"/>
      <c r="D315" s="271"/>
      <c r="E315" s="270"/>
      <c r="F315" s="270"/>
      <c r="G315" s="270"/>
      <c r="H315" s="270"/>
      <c r="I315" s="270"/>
      <c r="J315" s="270"/>
      <c r="K315" s="270"/>
      <c r="L315" s="315"/>
      <c r="M315" s="270"/>
      <c r="N315" s="270"/>
      <c r="O315" s="270"/>
      <c r="P315" s="270"/>
      <c r="Q315" s="270"/>
      <c r="R315" s="270"/>
      <c r="S315" s="270"/>
      <c r="T315" s="270"/>
      <c r="U315" s="270"/>
      <c r="V315" s="270"/>
      <c r="W315" s="270"/>
      <c r="X315" s="270"/>
      <c r="Y315" s="270"/>
      <c r="Z315" s="270"/>
      <c r="AA315" s="270"/>
      <c r="AB315" s="270"/>
      <c r="AC315" s="270"/>
      <c r="AD315" s="270"/>
      <c r="AE315" s="270"/>
      <c r="AF315" s="270"/>
      <c r="AG315" s="270"/>
      <c r="AH315" s="270"/>
      <c r="AI315" s="270"/>
      <c r="AJ315" s="270"/>
      <c r="AK315" s="270"/>
      <c r="AL315" s="270"/>
      <c r="AM315" s="316"/>
      <c r="AN315" s="316"/>
      <c r="AO315" s="316"/>
      <c r="AP315" s="316"/>
      <c r="AQ315" s="270"/>
      <c r="AR315" s="270"/>
      <c r="AS315" s="270"/>
      <c r="AT315" s="270"/>
      <c r="AU315" s="317"/>
      <c r="AV315" s="270"/>
      <c r="AW315" s="270"/>
      <c r="AX315" s="270"/>
      <c r="AY315" s="270"/>
      <c r="AZ315" s="270"/>
      <c r="BB315" s="274"/>
      <c r="BD315" s="274"/>
      <c r="BF315" s="274"/>
      <c r="BH315" s="274"/>
    </row>
    <row r="316" spans="2:60" s="250" customFormat="1" x14ac:dyDescent="0.25">
      <c r="B316" s="270"/>
      <c r="C316" s="270"/>
      <c r="D316" s="271"/>
      <c r="E316" s="270"/>
      <c r="F316" s="270"/>
      <c r="G316" s="270"/>
      <c r="H316" s="270"/>
      <c r="I316" s="270"/>
      <c r="J316" s="270"/>
      <c r="K316" s="270"/>
      <c r="L316" s="315"/>
      <c r="M316" s="270"/>
      <c r="N316" s="270"/>
      <c r="O316" s="270"/>
      <c r="P316" s="270"/>
      <c r="Q316" s="270"/>
      <c r="R316" s="270"/>
      <c r="S316" s="270"/>
      <c r="T316" s="270"/>
      <c r="U316" s="270"/>
      <c r="V316" s="270"/>
      <c r="W316" s="270"/>
      <c r="X316" s="270"/>
      <c r="Y316" s="270"/>
      <c r="Z316" s="270"/>
      <c r="AA316" s="270"/>
      <c r="AB316" s="270"/>
      <c r="AC316" s="270"/>
      <c r="AD316" s="270"/>
      <c r="AE316" s="270"/>
      <c r="AF316" s="270"/>
      <c r="AG316" s="270"/>
      <c r="AH316" s="270"/>
      <c r="AI316" s="270"/>
      <c r="AJ316" s="270"/>
      <c r="AK316" s="270"/>
      <c r="AL316" s="270"/>
      <c r="AM316" s="316"/>
      <c r="AN316" s="316"/>
      <c r="AO316" s="316"/>
      <c r="AP316" s="316"/>
      <c r="AQ316" s="270"/>
      <c r="AR316" s="270"/>
      <c r="AS316" s="270"/>
      <c r="AT316" s="270"/>
      <c r="AU316" s="317"/>
      <c r="AV316" s="270"/>
      <c r="AW316" s="270"/>
      <c r="AX316" s="270"/>
      <c r="AY316" s="270"/>
      <c r="AZ316" s="270"/>
      <c r="BB316" s="274"/>
      <c r="BD316" s="274"/>
      <c r="BF316" s="274"/>
      <c r="BH316" s="274"/>
    </row>
    <row r="317" spans="2:60" s="250" customFormat="1" x14ac:dyDescent="0.25">
      <c r="B317" s="270"/>
      <c r="C317" s="270"/>
      <c r="D317" s="271"/>
      <c r="E317" s="270"/>
      <c r="F317" s="270"/>
      <c r="G317" s="270"/>
      <c r="H317" s="270"/>
      <c r="I317" s="270"/>
      <c r="J317" s="270"/>
      <c r="K317" s="270"/>
      <c r="L317" s="315"/>
      <c r="M317" s="270"/>
      <c r="N317" s="270"/>
      <c r="O317" s="270"/>
      <c r="P317" s="270"/>
      <c r="Q317" s="270"/>
      <c r="R317" s="270"/>
      <c r="S317" s="270"/>
      <c r="T317" s="270"/>
      <c r="U317" s="270"/>
      <c r="V317" s="270"/>
      <c r="W317" s="270"/>
      <c r="X317" s="270"/>
      <c r="Y317" s="270"/>
      <c r="Z317" s="270"/>
      <c r="AA317" s="270"/>
      <c r="AB317" s="270"/>
      <c r="AC317" s="270"/>
      <c r="AD317" s="270"/>
      <c r="AE317" s="270"/>
      <c r="AF317" s="270"/>
      <c r="AG317" s="270"/>
      <c r="AH317" s="270"/>
      <c r="AI317" s="270"/>
      <c r="AJ317" s="270"/>
      <c r="AK317" s="270"/>
      <c r="AL317" s="270"/>
      <c r="AM317" s="316"/>
      <c r="AN317" s="316"/>
      <c r="AO317" s="316"/>
      <c r="AP317" s="316"/>
      <c r="AQ317" s="270"/>
      <c r="AR317" s="270"/>
      <c r="AS317" s="270"/>
      <c r="AT317" s="270"/>
      <c r="AU317" s="317"/>
      <c r="AV317" s="270"/>
      <c r="AW317" s="270"/>
      <c r="AX317" s="270"/>
      <c r="AY317" s="270"/>
      <c r="AZ317" s="270"/>
      <c r="BB317" s="274"/>
      <c r="BD317" s="274"/>
      <c r="BF317" s="274"/>
      <c r="BH317" s="274"/>
    </row>
    <row r="318" spans="2:60" s="250" customFormat="1" x14ac:dyDescent="0.25">
      <c r="B318" s="270"/>
      <c r="C318" s="270"/>
      <c r="D318" s="271"/>
      <c r="E318" s="270"/>
      <c r="F318" s="270"/>
      <c r="G318" s="270"/>
      <c r="H318" s="270"/>
      <c r="I318" s="270"/>
      <c r="J318" s="270"/>
      <c r="K318" s="270"/>
      <c r="L318" s="315"/>
      <c r="M318" s="270"/>
      <c r="N318" s="270"/>
      <c r="O318" s="270"/>
      <c r="P318" s="270"/>
      <c r="Q318" s="270"/>
      <c r="R318" s="270"/>
      <c r="S318" s="270"/>
      <c r="T318" s="270"/>
      <c r="U318" s="270"/>
      <c r="V318" s="270"/>
      <c r="W318" s="270"/>
      <c r="X318" s="270"/>
      <c r="Y318" s="270"/>
      <c r="Z318" s="270"/>
      <c r="AA318" s="270"/>
      <c r="AB318" s="270"/>
      <c r="AC318" s="270"/>
      <c r="AD318" s="270"/>
      <c r="AE318" s="270"/>
      <c r="AF318" s="270"/>
      <c r="AG318" s="270"/>
      <c r="AH318" s="270"/>
      <c r="AI318" s="270"/>
      <c r="AJ318" s="270"/>
      <c r="AK318" s="270"/>
      <c r="AL318" s="270"/>
      <c r="AM318" s="316"/>
      <c r="AN318" s="316"/>
      <c r="AO318" s="316"/>
      <c r="AP318" s="316"/>
      <c r="AQ318" s="270"/>
      <c r="AR318" s="270"/>
      <c r="AS318" s="270"/>
      <c r="AT318" s="270"/>
      <c r="AU318" s="317"/>
      <c r="AV318" s="270"/>
      <c r="AW318" s="270"/>
      <c r="AX318" s="270"/>
      <c r="AY318" s="270"/>
      <c r="AZ318" s="270"/>
      <c r="BB318" s="274"/>
      <c r="BD318" s="274"/>
      <c r="BF318" s="274"/>
      <c r="BH318" s="274"/>
    </row>
    <row r="319" spans="2:60" s="250" customFormat="1" x14ac:dyDescent="0.25">
      <c r="B319" s="270"/>
      <c r="C319" s="270"/>
      <c r="D319" s="271"/>
      <c r="E319" s="270"/>
      <c r="F319" s="270"/>
      <c r="G319" s="270"/>
      <c r="H319" s="270"/>
      <c r="I319" s="270"/>
      <c r="J319" s="270"/>
      <c r="K319" s="270"/>
      <c r="L319" s="315"/>
      <c r="M319" s="270"/>
      <c r="N319" s="270"/>
      <c r="O319" s="270"/>
      <c r="P319" s="270"/>
      <c r="Q319" s="270"/>
      <c r="R319" s="270"/>
      <c r="S319" s="270"/>
      <c r="T319" s="270"/>
      <c r="U319" s="270"/>
      <c r="V319" s="270"/>
      <c r="W319" s="270"/>
      <c r="X319" s="270"/>
      <c r="Y319" s="270"/>
      <c r="Z319" s="270"/>
      <c r="AA319" s="270"/>
      <c r="AB319" s="270"/>
      <c r="AC319" s="270"/>
      <c r="AD319" s="270"/>
      <c r="AE319" s="270"/>
      <c r="AF319" s="270"/>
      <c r="AG319" s="270"/>
      <c r="AH319" s="270"/>
      <c r="AI319" s="270"/>
      <c r="AJ319" s="270"/>
      <c r="AK319" s="270"/>
      <c r="AL319" s="270"/>
      <c r="AM319" s="316"/>
      <c r="AN319" s="316"/>
      <c r="AO319" s="316"/>
      <c r="AP319" s="316"/>
      <c r="AQ319" s="270"/>
      <c r="AR319" s="270"/>
      <c r="AS319" s="270"/>
      <c r="AT319" s="270"/>
      <c r="AU319" s="317"/>
      <c r="AV319" s="270"/>
      <c r="AW319" s="270"/>
      <c r="AX319" s="270"/>
      <c r="AY319" s="270"/>
      <c r="AZ319" s="270"/>
      <c r="BB319" s="274"/>
      <c r="BD319" s="274"/>
      <c r="BF319" s="274"/>
      <c r="BH319" s="274"/>
    </row>
    <row r="320" spans="2:60" s="250" customFormat="1" x14ac:dyDescent="0.25">
      <c r="B320" s="270"/>
      <c r="C320" s="270"/>
      <c r="D320" s="271"/>
      <c r="E320" s="270"/>
      <c r="F320" s="270"/>
      <c r="G320" s="270"/>
      <c r="H320" s="270"/>
      <c r="I320" s="270"/>
      <c r="J320" s="270"/>
      <c r="K320" s="270"/>
      <c r="L320" s="315"/>
      <c r="M320" s="270"/>
      <c r="N320" s="270"/>
      <c r="O320" s="270"/>
      <c r="P320" s="270"/>
      <c r="Q320" s="270"/>
      <c r="R320" s="270"/>
      <c r="S320" s="270"/>
      <c r="T320" s="270"/>
      <c r="U320" s="270"/>
      <c r="V320" s="270"/>
      <c r="W320" s="270"/>
      <c r="X320" s="270"/>
      <c r="Y320" s="270"/>
      <c r="Z320" s="270"/>
      <c r="AA320" s="270"/>
      <c r="AB320" s="270"/>
      <c r="AC320" s="270"/>
      <c r="AD320" s="270"/>
      <c r="AE320" s="270"/>
      <c r="AF320" s="270"/>
      <c r="AG320" s="270"/>
      <c r="AH320" s="270"/>
      <c r="AI320" s="270"/>
      <c r="AJ320" s="270"/>
      <c r="AK320" s="270"/>
      <c r="AL320" s="270"/>
      <c r="AM320" s="316"/>
      <c r="AN320" s="316"/>
      <c r="AO320" s="316"/>
      <c r="AP320" s="316"/>
      <c r="AQ320" s="270"/>
      <c r="AR320" s="270"/>
      <c r="AS320" s="270"/>
      <c r="AT320" s="270"/>
      <c r="AU320" s="317"/>
      <c r="AV320" s="270"/>
      <c r="AW320" s="270"/>
      <c r="AX320" s="270"/>
      <c r="AY320" s="270"/>
      <c r="AZ320" s="270"/>
      <c r="BB320" s="274"/>
      <c r="BD320" s="274"/>
      <c r="BF320" s="274"/>
      <c r="BH320" s="274"/>
    </row>
    <row r="321" spans="2:60" s="250" customFormat="1" x14ac:dyDescent="0.25">
      <c r="B321" s="270"/>
      <c r="C321" s="270"/>
      <c r="D321" s="271"/>
      <c r="E321" s="270"/>
      <c r="F321" s="270"/>
      <c r="G321" s="270"/>
      <c r="H321" s="270"/>
      <c r="I321" s="270"/>
      <c r="J321" s="270"/>
      <c r="K321" s="270"/>
      <c r="L321" s="315"/>
      <c r="M321" s="270"/>
      <c r="N321" s="270"/>
      <c r="O321" s="270"/>
      <c r="P321" s="270"/>
      <c r="Q321" s="270"/>
      <c r="R321" s="270"/>
      <c r="S321" s="270"/>
      <c r="T321" s="270"/>
      <c r="U321" s="270"/>
      <c r="V321" s="270"/>
      <c r="W321" s="270"/>
      <c r="X321" s="270"/>
      <c r="Y321" s="270"/>
      <c r="Z321" s="270"/>
      <c r="AA321" s="270"/>
      <c r="AB321" s="270"/>
      <c r="AC321" s="270"/>
      <c r="AD321" s="270"/>
      <c r="AE321" s="270"/>
      <c r="AF321" s="270"/>
      <c r="AG321" s="270"/>
      <c r="AH321" s="270"/>
      <c r="AI321" s="270"/>
      <c r="AJ321" s="270"/>
      <c r="AK321" s="270"/>
      <c r="AL321" s="270"/>
      <c r="AM321" s="316"/>
      <c r="AN321" s="316"/>
      <c r="AO321" s="316"/>
      <c r="AP321" s="316"/>
      <c r="AQ321" s="270"/>
      <c r="AR321" s="270"/>
      <c r="AS321" s="270"/>
      <c r="AT321" s="270"/>
      <c r="AU321" s="317"/>
      <c r="AV321" s="270"/>
      <c r="AW321" s="270"/>
      <c r="AX321" s="270"/>
      <c r="AY321" s="270"/>
      <c r="AZ321" s="270"/>
      <c r="BB321" s="274"/>
      <c r="BD321" s="274"/>
      <c r="BF321" s="274"/>
      <c r="BH321" s="274"/>
    </row>
    <row r="322" spans="2:60" s="250" customFormat="1" x14ac:dyDescent="0.25">
      <c r="B322" s="270"/>
      <c r="C322" s="270"/>
      <c r="D322" s="271"/>
      <c r="E322" s="270"/>
      <c r="F322" s="270"/>
      <c r="G322" s="270"/>
      <c r="H322" s="270"/>
      <c r="I322" s="270"/>
      <c r="J322" s="270"/>
      <c r="K322" s="270"/>
      <c r="L322" s="315"/>
      <c r="M322" s="270"/>
      <c r="N322" s="270"/>
      <c r="O322" s="270"/>
      <c r="P322" s="270"/>
      <c r="Q322" s="270"/>
      <c r="R322" s="270"/>
      <c r="S322" s="270"/>
      <c r="T322" s="270"/>
      <c r="U322" s="270"/>
      <c r="V322" s="270"/>
      <c r="W322" s="270"/>
      <c r="X322" s="270"/>
      <c r="Y322" s="270"/>
      <c r="Z322" s="270"/>
      <c r="AA322" s="270"/>
      <c r="AB322" s="270"/>
      <c r="AC322" s="270"/>
      <c r="AD322" s="270"/>
      <c r="AE322" s="270"/>
      <c r="AF322" s="270"/>
      <c r="AG322" s="270"/>
      <c r="AH322" s="270"/>
      <c r="AI322" s="270"/>
      <c r="AJ322" s="270"/>
      <c r="AK322" s="270"/>
      <c r="AL322" s="270"/>
      <c r="AM322" s="316"/>
      <c r="AN322" s="316"/>
      <c r="AO322" s="316"/>
      <c r="AP322" s="316"/>
      <c r="AQ322" s="270"/>
      <c r="AR322" s="270"/>
      <c r="AS322" s="270"/>
      <c r="AT322" s="270"/>
      <c r="AU322" s="317"/>
      <c r="AV322" s="270"/>
      <c r="AW322" s="270"/>
      <c r="AX322" s="270"/>
      <c r="AY322" s="270"/>
      <c r="AZ322" s="270"/>
      <c r="BB322" s="274"/>
      <c r="BD322" s="274"/>
      <c r="BF322" s="274"/>
      <c r="BH322" s="274"/>
    </row>
    <row r="323" spans="2:60" s="250" customFormat="1" x14ac:dyDescent="0.25">
      <c r="B323" s="270"/>
      <c r="C323" s="270"/>
      <c r="D323" s="271"/>
      <c r="E323" s="270"/>
      <c r="F323" s="270"/>
      <c r="G323" s="270"/>
      <c r="H323" s="270"/>
      <c r="I323" s="270"/>
      <c r="J323" s="270"/>
      <c r="K323" s="270"/>
      <c r="L323" s="315"/>
      <c r="M323" s="270"/>
      <c r="N323" s="270"/>
      <c r="O323" s="270"/>
      <c r="P323" s="270"/>
      <c r="Q323" s="270"/>
      <c r="R323" s="270"/>
      <c r="S323" s="270"/>
      <c r="T323" s="270"/>
      <c r="U323" s="270"/>
      <c r="V323" s="270"/>
      <c r="W323" s="270"/>
      <c r="X323" s="270"/>
      <c r="Y323" s="270"/>
      <c r="Z323" s="270"/>
      <c r="AA323" s="270"/>
      <c r="AB323" s="270"/>
      <c r="AC323" s="270"/>
      <c r="AD323" s="270"/>
      <c r="AE323" s="270"/>
      <c r="AF323" s="270"/>
      <c r="AG323" s="270"/>
      <c r="AH323" s="270"/>
      <c r="AI323" s="270"/>
      <c r="AJ323" s="270"/>
      <c r="AK323" s="270"/>
      <c r="AL323" s="270"/>
      <c r="AM323" s="316"/>
      <c r="AN323" s="316"/>
      <c r="AO323" s="316"/>
      <c r="AP323" s="316"/>
      <c r="AQ323" s="270"/>
      <c r="AR323" s="270"/>
      <c r="AS323" s="270"/>
      <c r="AT323" s="270"/>
      <c r="AU323" s="317"/>
      <c r="AV323" s="270"/>
      <c r="AW323" s="270"/>
      <c r="AX323" s="270"/>
      <c r="AY323" s="270"/>
      <c r="AZ323" s="270"/>
      <c r="BB323" s="274"/>
      <c r="BD323" s="274"/>
      <c r="BF323" s="274"/>
      <c r="BH323" s="274"/>
    </row>
    <row r="324" spans="2:60" s="250" customFormat="1" x14ac:dyDescent="0.25">
      <c r="B324" s="270"/>
      <c r="C324" s="270"/>
      <c r="D324" s="271"/>
      <c r="E324" s="270"/>
      <c r="F324" s="270"/>
      <c r="G324" s="270"/>
      <c r="H324" s="270"/>
      <c r="I324" s="270"/>
      <c r="J324" s="270"/>
      <c r="K324" s="270"/>
      <c r="L324" s="315"/>
      <c r="M324" s="270"/>
      <c r="N324" s="270"/>
      <c r="O324" s="270"/>
      <c r="P324" s="270"/>
      <c r="Q324" s="270"/>
      <c r="R324" s="270"/>
      <c r="S324" s="270"/>
      <c r="T324" s="270"/>
      <c r="U324" s="270"/>
      <c r="V324" s="270"/>
      <c r="W324" s="270"/>
      <c r="X324" s="270"/>
      <c r="Y324" s="270"/>
      <c r="Z324" s="270"/>
      <c r="AA324" s="270"/>
      <c r="AB324" s="270"/>
      <c r="AC324" s="270"/>
      <c r="AD324" s="270"/>
      <c r="AE324" s="270"/>
      <c r="AF324" s="270"/>
      <c r="AG324" s="270"/>
      <c r="AH324" s="270"/>
      <c r="AI324" s="270"/>
      <c r="AJ324" s="270"/>
      <c r="AK324" s="270"/>
      <c r="AL324" s="270"/>
      <c r="AM324" s="316"/>
      <c r="AN324" s="316"/>
      <c r="AO324" s="316"/>
      <c r="AP324" s="316"/>
      <c r="AQ324" s="270"/>
      <c r="AR324" s="270"/>
      <c r="AS324" s="270"/>
      <c r="AT324" s="270"/>
      <c r="AU324" s="317"/>
      <c r="AV324" s="270"/>
      <c r="AW324" s="270"/>
      <c r="AX324" s="270"/>
      <c r="AY324" s="270"/>
      <c r="AZ324" s="270"/>
      <c r="BB324" s="274"/>
      <c r="BD324" s="274"/>
      <c r="BF324" s="274"/>
      <c r="BH324" s="274"/>
    </row>
    <row r="325" spans="2:60" s="250" customFormat="1" x14ac:dyDescent="0.25">
      <c r="B325" s="270"/>
      <c r="C325" s="270"/>
      <c r="D325" s="271"/>
      <c r="E325" s="270"/>
      <c r="F325" s="270"/>
      <c r="G325" s="270"/>
      <c r="H325" s="270"/>
      <c r="I325" s="270"/>
      <c r="J325" s="270"/>
      <c r="K325" s="270"/>
      <c r="L325" s="315"/>
      <c r="M325" s="270"/>
      <c r="N325" s="270"/>
      <c r="O325" s="270"/>
      <c r="P325" s="270"/>
      <c r="Q325" s="270"/>
      <c r="R325" s="270"/>
      <c r="S325" s="270"/>
      <c r="T325" s="270"/>
      <c r="U325" s="270"/>
      <c r="V325" s="270"/>
      <c r="W325" s="270"/>
      <c r="X325" s="270"/>
      <c r="Y325" s="270"/>
      <c r="Z325" s="270"/>
      <c r="AA325" s="270"/>
      <c r="AB325" s="270"/>
      <c r="AC325" s="270"/>
      <c r="AD325" s="270"/>
      <c r="AE325" s="270"/>
      <c r="AF325" s="270"/>
      <c r="AG325" s="270"/>
      <c r="AH325" s="270"/>
      <c r="AI325" s="270"/>
      <c r="AJ325" s="270"/>
      <c r="AK325" s="270"/>
      <c r="AL325" s="270"/>
      <c r="AM325" s="316"/>
      <c r="AN325" s="316"/>
      <c r="AO325" s="316"/>
      <c r="AP325" s="316"/>
      <c r="AQ325" s="270"/>
      <c r="AR325" s="270"/>
      <c r="AS325" s="270"/>
      <c r="AT325" s="270"/>
      <c r="AU325" s="317"/>
      <c r="AV325" s="270"/>
      <c r="AW325" s="270"/>
      <c r="AX325" s="270"/>
      <c r="AY325" s="270"/>
      <c r="AZ325" s="270"/>
      <c r="BB325" s="274"/>
      <c r="BD325" s="274"/>
      <c r="BF325" s="274"/>
      <c r="BH325" s="274"/>
    </row>
    <row r="326" spans="2:60" s="250" customFormat="1" x14ac:dyDescent="0.25">
      <c r="B326" s="270"/>
      <c r="C326" s="270"/>
      <c r="D326" s="271"/>
      <c r="E326" s="270"/>
      <c r="F326" s="270"/>
      <c r="G326" s="270"/>
      <c r="H326" s="270"/>
      <c r="I326" s="270"/>
      <c r="J326" s="270"/>
      <c r="K326" s="270"/>
      <c r="L326" s="315"/>
      <c r="M326" s="270"/>
      <c r="N326" s="270"/>
      <c r="O326" s="270"/>
      <c r="P326" s="270"/>
      <c r="Q326" s="270"/>
      <c r="R326" s="270"/>
      <c r="S326" s="270"/>
      <c r="T326" s="270"/>
      <c r="U326" s="270"/>
      <c r="V326" s="270"/>
      <c r="W326" s="270"/>
      <c r="X326" s="270"/>
      <c r="Y326" s="270"/>
      <c r="Z326" s="270"/>
      <c r="AA326" s="270"/>
      <c r="AB326" s="270"/>
      <c r="AC326" s="270"/>
      <c r="AD326" s="270"/>
      <c r="AE326" s="270"/>
      <c r="AF326" s="270"/>
      <c r="AG326" s="270"/>
      <c r="AH326" s="270"/>
      <c r="AI326" s="270"/>
      <c r="AJ326" s="270"/>
      <c r="AK326" s="270"/>
      <c r="AL326" s="270"/>
      <c r="AM326" s="316"/>
      <c r="AN326" s="316"/>
      <c r="AO326" s="316"/>
      <c r="AP326" s="316"/>
      <c r="AQ326" s="270"/>
      <c r="AR326" s="270"/>
      <c r="AS326" s="270"/>
      <c r="AT326" s="270"/>
      <c r="AU326" s="317"/>
      <c r="AV326" s="270"/>
      <c r="AW326" s="270"/>
      <c r="AX326" s="270"/>
      <c r="AY326" s="270"/>
      <c r="AZ326" s="270"/>
      <c r="BB326" s="274"/>
      <c r="BD326" s="274"/>
      <c r="BF326" s="274"/>
      <c r="BH326" s="274"/>
    </row>
    <row r="327" spans="2:60" s="250" customFormat="1" x14ac:dyDescent="0.25">
      <c r="B327" s="270"/>
      <c r="C327" s="270"/>
      <c r="D327" s="271"/>
      <c r="E327" s="270"/>
      <c r="F327" s="270"/>
      <c r="G327" s="270"/>
      <c r="H327" s="270"/>
      <c r="I327" s="270"/>
      <c r="J327" s="270"/>
      <c r="K327" s="270"/>
      <c r="L327" s="315"/>
      <c r="M327" s="270"/>
      <c r="N327" s="270"/>
      <c r="O327" s="270"/>
      <c r="P327" s="270"/>
      <c r="Q327" s="270"/>
      <c r="R327" s="270"/>
      <c r="S327" s="270"/>
      <c r="T327" s="270"/>
      <c r="U327" s="270"/>
      <c r="V327" s="270"/>
      <c r="W327" s="270"/>
      <c r="X327" s="270"/>
      <c r="Y327" s="270"/>
      <c r="Z327" s="270"/>
      <c r="AA327" s="270"/>
      <c r="AB327" s="270"/>
      <c r="AC327" s="270"/>
      <c r="AD327" s="270"/>
      <c r="AE327" s="270"/>
      <c r="AF327" s="270"/>
      <c r="AG327" s="270"/>
      <c r="AH327" s="270"/>
      <c r="AI327" s="270"/>
      <c r="AJ327" s="270"/>
      <c r="AK327" s="270"/>
      <c r="AL327" s="270"/>
      <c r="AM327" s="316"/>
      <c r="AN327" s="316"/>
      <c r="AO327" s="316"/>
      <c r="AP327" s="316"/>
      <c r="AQ327" s="270"/>
      <c r="AR327" s="270"/>
      <c r="AS327" s="270"/>
      <c r="AT327" s="270"/>
      <c r="AU327" s="317"/>
      <c r="AV327" s="270"/>
      <c r="AW327" s="270"/>
      <c r="AX327" s="270"/>
      <c r="AY327" s="270"/>
      <c r="AZ327" s="270"/>
      <c r="BB327" s="274"/>
      <c r="BD327" s="274"/>
      <c r="BF327" s="274"/>
      <c r="BH327" s="274"/>
    </row>
    <row r="328" spans="2:60" s="250" customFormat="1" x14ac:dyDescent="0.25">
      <c r="B328" s="270"/>
      <c r="C328" s="270"/>
      <c r="D328" s="271"/>
      <c r="E328" s="270"/>
      <c r="F328" s="270"/>
      <c r="G328" s="270"/>
      <c r="H328" s="270"/>
      <c r="I328" s="270"/>
      <c r="J328" s="270"/>
      <c r="K328" s="270"/>
      <c r="L328" s="315"/>
      <c r="M328" s="270"/>
      <c r="N328" s="270"/>
      <c r="O328" s="270"/>
      <c r="P328" s="270"/>
      <c r="Q328" s="270"/>
      <c r="R328" s="270"/>
      <c r="S328" s="270"/>
      <c r="T328" s="270"/>
      <c r="U328" s="270"/>
      <c r="V328" s="270"/>
      <c r="W328" s="270"/>
      <c r="X328" s="270"/>
      <c r="Y328" s="270"/>
      <c r="Z328" s="270"/>
      <c r="AA328" s="270"/>
      <c r="AB328" s="270"/>
      <c r="AC328" s="270"/>
      <c r="AD328" s="270"/>
      <c r="AE328" s="270"/>
      <c r="AF328" s="270"/>
      <c r="AG328" s="270"/>
      <c r="AH328" s="270"/>
      <c r="AI328" s="270"/>
      <c r="AJ328" s="270"/>
      <c r="AK328" s="270"/>
      <c r="AL328" s="270"/>
      <c r="AM328" s="316"/>
      <c r="AN328" s="316"/>
      <c r="AO328" s="316"/>
      <c r="AP328" s="316"/>
      <c r="AQ328" s="270"/>
      <c r="AR328" s="270"/>
      <c r="AS328" s="270"/>
      <c r="AT328" s="270"/>
      <c r="AU328" s="317"/>
      <c r="AV328" s="270"/>
      <c r="AW328" s="270"/>
      <c r="AX328" s="270"/>
      <c r="AY328" s="270"/>
      <c r="AZ328" s="270"/>
      <c r="BB328" s="274"/>
      <c r="BD328" s="274"/>
      <c r="BF328" s="274"/>
      <c r="BH328" s="274"/>
    </row>
    <row r="329" spans="2:60" s="250" customFormat="1" x14ac:dyDescent="0.25">
      <c r="B329" s="270"/>
      <c r="C329" s="270"/>
      <c r="D329" s="271"/>
      <c r="E329" s="270"/>
      <c r="F329" s="270"/>
      <c r="G329" s="270"/>
      <c r="H329" s="270"/>
      <c r="I329" s="270"/>
      <c r="J329" s="270"/>
      <c r="K329" s="270"/>
      <c r="L329" s="315"/>
      <c r="M329" s="270"/>
      <c r="N329" s="270"/>
      <c r="O329" s="270"/>
      <c r="P329" s="270"/>
      <c r="Q329" s="270"/>
      <c r="R329" s="270"/>
      <c r="S329" s="270"/>
      <c r="T329" s="270"/>
      <c r="U329" s="270"/>
      <c r="V329" s="270"/>
      <c r="W329" s="270"/>
      <c r="X329" s="270"/>
      <c r="Y329" s="270"/>
      <c r="Z329" s="270"/>
      <c r="AA329" s="270"/>
      <c r="AB329" s="270"/>
      <c r="AC329" s="270"/>
      <c r="AD329" s="270"/>
      <c r="AE329" s="270"/>
      <c r="AF329" s="270"/>
      <c r="AG329" s="270"/>
      <c r="AH329" s="270"/>
      <c r="AI329" s="270"/>
      <c r="AJ329" s="270"/>
      <c r="AK329" s="270"/>
      <c r="AL329" s="270"/>
      <c r="AM329" s="316"/>
      <c r="AN329" s="316"/>
      <c r="AO329" s="316"/>
      <c r="AP329" s="316"/>
      <c r="AQ329" s="270"/>
      <c r="AR329" s="270"/>
      <c r="AS329" s="270"/>
      <c r="AT329" s="270"/>
      <c r="AU329" s="317"/>
      <c r="AV329" s="270"/>
      <c r="AW329" s="270"/>
      <c r="AX329" s="270"/>
      <c r="AY329" s="270"/>
      <c r="AZ329" s="270"/>
      <c r="BB329" s="274"/>
      <c r="BD329" s="274"/>
      <c r="BF329" s="274"/>
      <c r="BH329" s="274"/>
    </row>
    <row r="330" spans="2:60" s="250" customFormat="1" x14ac:dyDescent="0.25">
      <c r="B330" s="270"/>
      <c r="C330" s="270"/>
      <c r="D330" s="271"/>
      <c r="E330" s="270"/>
      <c r="F330" s="270"/>
      <c r="G330" s="270"/>
      <c r="H330" s="270"/>
      <c r="I330" s="270"/>
      <c r="J330" s="270"/>
      <c r="K330" s="270"/>
      <c r="L330" s="315"/>
      <c r="M330" s="270"/>
      <c r="N330" s="270"/>
      <c r="O330" s="270"/>
      <c r="P330" s="270"/>
      <c r="Q330" s="270"/>
      <c r="R330" s="270"/>
      <c r="S330" s="270"/>
      <c r="T330" s="270"/>
      <c r="U330" s="270"/>
      <c r="V330" s="270"/>
      <c r="W330" s="270"/>
      <c r="X330" s="270"/>
      <c r="Y330" s="270"/>
      <c r="Z330" s="270"/>
      <c r="AA330" s="270"/>
      <c r="AB330" s="270"/>
      <c r="AC330" s="270"/>
      <c r="AD330" s="270"/>
      <c r="AE330" s="270"/>
      <c r="AF330" s="270"/>
      <c r="AG330" s="270"/>
      <c r="AH330" s="270"/>
      <c r="AI330" s="270"/>
      <c r="AJ330" s="270"/>
      <c r="AK330" s="270"/>
      <c r="AL330" s="270"/>
      <c r="AM330" s="316"/>
      <c r="AN330" s="316"/>
      <c r="AO330" s="316"/>
      <c r="AP330" s="316"/>
      <c r="AQ330" s="270"/>
      <c r="AR330" s="270"/>
      <c r="AS330" s="270"/>
      <c r="AT330" s="270"/>
      <c r="AU330" s="317"/>
      <c r="AV330" s="270"/>
      <c r="AW330" s="270"/>
      <c r="AX330" s="270"/>
      <c r="AY330" s="270"/>
      <c r="AZ330" s="270"/>
      <c r="BB330" s="274"/>
      <c r="BD330" s="274"/>
      <c r="BF330" s="274"/>
      <c r="BH330" s="274"/>
    </row>
    <row r="331" spans="2:60" s="250" customFormat="1" x14ac:dyDescent="0.25">
      <c r="B331" s="270"/>
      <c r="C331" s="270"/>
      <c r="D331" s="271"/>
      <c r="E331" s="270"/>
      <c r="F331" s="270"/>
      <c r="G331" s="270"/>
      <c r="H331" s="270"/>
      <c r="I331" s="270"/>
      <c r="J331" s="270"/>
      <c r="K331" s="270"/>
      <c r="L331" s="315"/>
      <c r="M331" s="270"/>
      <c r="N331" s="270"/>
      <c r="O331" s="270"/>
      <c r="P331" s="270"/>
      <c r="Q331" s="270"/>
      <c r="R331" s="270"/>
      <c r="S331" s="270"/>
      <c r="T331" s="270"/>
      <c r="U331" s="270"/>
      <c r="V331" s="270"/>
      <c r="W331" s="270"/>
      <c r="X331" s="270"/>
      <c r="Y331" s="270"/>
      <c r="Z331" s="270"/>
      <c r="AA331" s="270"/>
      <c r="AB331" s="270"/>
      <c r="AC331" s="270"/>
      <c r="AD331" s="270"/>
      <c r="AE331" s="270"/>
      <c r="AF331" s="270"/>
      <c r="AG331" s="270"/>
      <c r="AH331" s="270"/>
      <c r="AI331" s="270"/>
      <c r="AJ331" s="270"/>
      <c r="AK331" s="270"/>
      <c r="AL331" s="270"/>
      <c r="AM331" s="316"/>
      <c r="AN331" s="316"/>
      <c r="AO331" s="316"/>
      <c r="AP331" s="316"/>
      <c r="AQ331" s="270"/>
      <c r="AR331" s="270"/>
      <c r="AS331" s="270"/>
      <c r="AT331" s="270"/>
      <c r="AU331" s="317"/>
      <c r="AV331" s="270"/>
      <c r="AW331" s="270"/>
      <c r="AX331" s="270"/>
      <c r="AY331" s="270"/>
      <c r="AZ331" s="270"/>
      <c r="BB331" s="274"/>
      <c r="BD331" s="274"/>
      <c r="BF331" s="274"/>
      <c r="BH331" s="274"/>
    </row>
    <row r="332" spans="2:60" s="250" customFormat="1" x14ac:dyDescent="0.25">
      <c r="B332" s="270"/>
      <c r="C332" s="270"/>
      <c r="D332" s="271"/>
      <c r="E332" s="270"/>
      <c r="F332" s="270"/>
      <c r="G332" s="270"/>
      <c r="H332" s="270"/>
      <c r="I332" s="270"/>
      <c r="J332" s="270"/>
      <c r="K332" s="270"/>
      <c r="L332" s="315"/>
      <c r="M332" s="270"/>
      <c r="N332" s="270"/>
      <c r="O332" s="270"/>
      <c r="P332" s="270"/>
      <c r="Q332" s="270"/>
      <c r="R332" s="270"/>
      <c r="S332" s="270"/>
      <c r="T332" s="270"/>
      <c r="U332" s="270"/>
      <c r="V332" s="270"/>
      <c r="W332" s="270"/>
      <c r="X332" s="270"/>
      <c r="Y332" s="270"/>
      <c r="Z332" s="270"/>
      <c r="AA332" s="270"/>
      <c r="AB332" s="270"/>
      <c r="AC332" s="270"/>
      <c r="AD332" s="270"/>
      <c r="AE332" s="270"/>
      <c r="AF332" s="270"/>
      <c r="AG332" s="270"/>
      <c r="AH332" s="270"/>
      <c r="AI332" s="270"/>
      <c r="AJ332" s="270"/>
      <c r="AK332" s="270"/>
      <c r="AL332" s="270"/>
      <c r="AM332" s="316"/>
      <c r="AN332" s="316"/>
      <c r="AO332" s="316"/>
      <c r="AP332" s="316"/>
      <c r="AQ332" s="270"/>
      <c r="AR332" s="270"/>
      <c r="AS332" s="270"/>
      <c r="AT332" s="270"/>
      <c r="AU332" s="317"/>
      <c r="AV332" s="270"/>
      <c r="AW332" s="270"/>
      <c r="AX332" s="270"/>
      <c r="AY332" s="270"/>
      <c r="AZ332" s="270"/>
      <c r="BB332" s="274"/>
      <c r="BD332" s="274"/>
      <c r="BF332" s="274"/>
      <c r="BH332" s="274"/>
    </row>
    <row r="333" spans="2:60" s="250" customFormat="1" x14ac:dyDescent="0.25">
      <c r="B333" s="270"/>
      <c r="C333" s="270"/>
      <c r="D333" s="271"/>
      <c r="E333" s="270"/>
      <c r="F333" s="270"/>
      <c r="G333" s="270"/>
      <c r="H333" s="270"/>
      <c r="I333" s="270"/>
      <c r="J333" s="270"/>
      <c r="K333" s="270"/>
      <c r="L333" s="315"/>
      <c r="M333" s="270"/>
      <c r="N333" s="270"/>
      <c r="O333" s="270"/>
      <c r="P333" s="270"/>
      <c r="Q333" s="270"/>
      <c r="R333" s="270"/>
      <c r="S333" s="270"/>
      <c r="T333" s="270"/>
      <c r="U333" s="270"/>
      <c r="V333" s="270"/>
      <c r="W333" s="270"/>
      <c r="X333" s="270"/>
      <c r="Y333" s="270"/>
      <c r="Z333" s="270"/>
      <c r="AA333" s="270"/>
      <c r="AB333" s="270"/>
      <c r="AC333" s="270"/>
      <c r="AD333" s="270"/>
      <c r="AE333" s="270"/>
      <c r="AF333" s="270"/>
      <c r="AG333" s="270"/>
      <c r="AH333" s="270"/>
      <c r="AI333" s="270"/>
      <c r="AJ333" s="270"/>
      <c r="AK333" s="270"/>
      <c r="AL333" s="270"/>
      <c r="AM333" s="316"/>
      <c r="AN333" s="316"/>
      <c r="AO333" s="316"/>
      <c r="AP333" s="316"/>
      <c r="AQ333" s="270"/>
      <c r="AR333" s="270"/>
      <c r="AS333" s="270"/>
      <c r="AT333" s="270"/>
      <c r="AU333" s="317"/>
      <c r="AV333" s="270"/>
      <c r="AW333" s="270"/>
      <c r="AX333" s="270"/>
      <c r="AY333" s="270"/>
      <c r="AZ333" s="270"/>
      <c r="BB333" s="274"/>
      <c r="BD333" s="274"/>
      <c r="BF333" s="274"/>
      <c r="BH333" s="274"/>
    </row>
    <row r="334" spans="2:60" s="250" customFormat="1" x14ac:dyDescent="0.25">
      <c r="B334" s="270"/>
      <c r="C334" s="270"/>
      <c r="D334" s="271"/>
      <c r="E334" s="270"/>
      <c r="F334" s="270"/>
      <c r="G334" s="270"/>
      <c r="H334" s="270"/>
      <c r="I334" s="270"/>
      <c r="J334" s="270"/>
      <c r="K334" s="270"/>
      <c r="L334" s="315"/>
      <c r="M334" s="270"/>
      <c r="N334" s="270"/>
      <c r="O334" s="270"/>
      <c r="P334" s="270"/>
      <c r="Q334" s="270"/>
      <c r="R334" s="270"/>
      <c r="S334" s="270"/>
      <c r="T334" s="270"/>
      <c r="U334" s="270"/>
      <c r="V334" s="270"/>
      <c r="W334" s="270"/>
      <c r="X334" s="270"/>
      <c r="Y334" s="270"/>
      <c r="Z334" s="270"/>
      <c r="AA334" s="270"/>
      <c r="AB334" s="270"/>
      <c r="AC334" s="270"/>
      <c r="AD334" s="270"/>
      <c r="AE334" s="270"/>
      <c r="AF334" s="270"/>
      <c r="AG334" s="270"/>
      <c r="AH334" s="270"/>
      <c r="AI334" s="270"/>
      <c r="AJ334" s="270"/>
      <c r="AK334" s="270"/>
      <c r="AL334" s="270"/>
      <c r="AM334" s="316"/>
      <c r="AN334" s="316"/>
      <c r="AO334" s="316"/>
      <c r="AP334" s="316"/>
      <c r="AQ334" s="270"/>
      <c r="AR334" s="270"/>
      <c r="AS334" s="270"/>
      <c r="AT334" s="270"/>
      <c r="AU334" s="317"/>
      <c r="AV334" s="270"/>
      <c r="AW334" s="270"/>
      <c r="AX334" s="270"/>
      <c r="AY334" s="270"/>
      <c r="AZ334" s="270"/>
      <c r="BB334" s="274"/>
      <c r="BD334" s="274"/>
      <c r="BF334" s="274"/>
      <c r="BH334" s="274"/>
    </row>
    <row r="335" spans="2:60" s="250" customFormat="1" x14ac:dyDescent="0.25">
      <c r="B335" s="270"/>
      <c r="C335" s="270"/>
      <c r="D335" s="271"/>
      <c r="E335" s="270"/>
      <c r="F335" s="270"/>
      <c r="G335" s="270"/>
      <c r="H335" s="270"/>
      <c r="I335" s="270"/>
      <c r="J335" s="270"/>
      <c r="K335" s="270"/>
      <c r="L335" s="315"/>
      <c r="M335" s="270"/>
      <c r="N335" s="270"/>
      <c r="O335" s="270"/>
      <c r="P335" s="270"/>
      <c r="Q335" s="270"/>
      <c r="R335" s="270"/>
      <c r="S335" s="270"/>
      <c r="T335" s="270"/>
      <c r="U335" s="270"/>
      <c r="V335" s="270"/>
      <c r="W335" s="270"/>
      <c r="X335" s="270"/>
      <c r="Y335" s="270"/>
      <c r="Z335" s="270"/>
      <c r="AA335" s="270"/>
      <c r="AB335" s="270"/>
      <c r="AC335" s="270"/>
      <c r="AD335" s="270"/>
      <c r="AE335" s="270"/>
      <c r="AF335" s="270"/>
      <c r="AG335" s="270"/>
      <c r="AH335" s="270"/>
      <c r="AI335" s="270"/>
      <c r="AJ335" s="270"/>
      <c r="AK335" s="270"/>
      <c r="AL335" s="270"/>
      <c r="AM335" s="316"/>
      <c r="AN335" s="316"/>
      <c r="AO335" s="316"/>
      <c r="AP335" s="316"/>
      <c r="AQ335" s="270"/>
      <c r="AR335" s="270"/>
      <c r="AS335" s="270"/>
      <c r="AT335" s="270"/>
      <c r="AU335" s="317"/>
      <c r="AV335" s="270"/>
      <c r="AW335" s="270"/>
      <c r="AX335" s="270"/>
      <c r="AY335" s="270"/>
      <c r="AZ335" s="270"/>
      <c r="BB335" s="274"/>
      <c r="BD335" s="274"/>
      <c r="BF335" s="274"/>
      <c r="BH335" s="274"/>
    </row>
    <row r="336" spans="2:60" s="250" customFormat="1" x14ac:dyDescent="0.25">
      <c r="B336" s="270"/>
      <c r="C336" s="270"/>
      <c r="D336" s="271"/>
      <c r="E336" s="270"/>
      <c r="F336" s="270"/>
      <c r="G336" s="270"/>
      <c r="H336" s="270"/>
      <c r="I336" s="270"/>
      <c r="J336" s="270"/>
      <c r="K336" s="270"/>
      <c r="L336" s="315"/>
      <c r="M336" s="270"/>
      <c r="N336" s="270"/>
      <c r="O336" s="270"/>
      <c r="P336" s="270"/>
      <c r="Q336" s="270"/>
      <c r="R336" s="270"/>
      <c r="S336" s="270"/>
      <c r="T336" s="270"/>
      <c r="U336" s="270"/>
      <c r="V336" s="270"/>
      <c r="W336" s="270"/>
      <c r="X336" s="270"/>
      <c r="Y336" s="270"/>
      <c r="Z336" s="270"/>
      <c r="AA336" s="270"/>
      <c r="AB336" s="270"/>
      <c r="AC336" s="270"/>
      <c r="AD336" s="270"/>
      <c r="AE336" s="270"/>
      <c r="AF336" s="270"/>
      <c r="AG336" s="270"/>
      <c r="AH336" s="270"/>
      <c r="AI336" s="270"/>
      <c r="AJ336" s="270"/>
      <c r="AK336" s="270"/>
      <c r="AL336" s="270"/>
      <c r="AM336" s="316"/>
      <c r="AN336" s="316"/>
      <c r="AO336" s="316"/>
      <c r="AP336" s="316"/>
      <c r="AQ336" s="270"/>
      <c r="AR336" s="270"/>
      <c r="AS336" s="270"/>
      <c r="AT336" s="270"/>
      <c r="AU336" s="317"/>
      <c r="AV336" s="270"/>
      <c r="AW336" s="270"/>
      <c r="AX336" s="270"/>
      <c r="AY336" s="270"/>
      <c r="AZ336" s="270"/>
      <c r="BB336" s="274"/>
      <c r="BD336" s="274"/>
      <c r="BF336" s="274"/>
      <c r="BH336" s="274"/>
    </row>
    <row r="337" spans="2:60" s="250" customFormat="1" x14ac:dyDescent="0.25">
      <c r="B337" s="270"/>
      <c r="C337" s="270"/>
      <c r="D337" s="271"/>
      <c r="E337" s="270"/>
      <c r="F337" s="270"/>
      <c r="G337" s="270"/>
      <c r="H337" s="270"/>
      <c r="I337" s="270"/>
      <c r="J337" s="270"/>
      <c r="K337" s="270"/>
      <c r="L337" s="315"/>
      <c r="M337" s="270"/>
      <c r="N337" s="270"/>
      <c r="O337" s="270"/>
      <c r="P337" s="270"/>
      <c r="Q337" s="270"/>
      <c r="R337" s="270"/>
      <c r="S337" s="270"/>
      <c r="T337" s="270"/>
      <c r="U337" s="270"/>
      <c r="V337" s="270"/>
      <c r="W337" s="270"/>
      <c r="X337" s="270"/>
      <c r="Y337" s="270"/>
      <c r="Z337" s="270"/>
      <c r="AA337" s="270"/>
      <c r="AB337" s="270"/>
      <c r="AC337" s="270"/>
      <c r="AD337" s="270"/>
      <c r="AE337" s="270"/>
      <c r="AF337" s="270"/>
      <c r="AG337" s="270"/>
      <c r="AH337" s="270"/>
      <c r="AI337" s="270"/>
      <c r="AJ337" s="270"/>
      <c r="AK337" s="270"/>
      <c r="AL337" s="270"/>
      <c r="AM337" s="316"/>
      <c r="AN337" s="316"/>
      <c r="AO337" s="316"/>
      <c r="AP337" s="316"/>
      <c r="AQ337" s="270"/>
      <c r="AR337" s="270"/>
      <c r="AS337" s="270"/>
      <c r="AT337" s="270"/>
      <c r="AU337" s="317"/>
      <c r="AV337" s="270"/>
      <c r="AW337" s="270"/>
      <c r="AX337" s="270"/>
      <c r="AY337" s="270"/>
      <c r="AZ337" s="270"/>
      <c r="BB337" s="274"/>
      <c r="BD337" s="274"/>
      <c r="BF337" s="274"/>
      <c r="BH337" s="274"/>
    </row>
    <row r="338" spans="2:60" s="250" customFormat="1" x14ac:dyDescent="0.25">
      <c r="B338" s="270"/>
      <c r="C338" s="270"/>
      <c r="D338" s="271"/>
      <c r="E338" s="270"/>
      <c r="F338" s="270"/>
      <c r="G338" s="270"/>
      <c r="H338" s="270"/>
      <c r="I338" s="270"/>
      <c r="J338" s="270"/>
      <c r="K338" s="270"/>
      <c r="L338" s="315"/>
      <c r="M338" s="270"/>
      <c r="N338" s="270"/>
      <c r="O338" s="270"/>
      <c r="P338" s="270"/>
      <c r="Q338" s="270"/>
      <c r="R338" s="270"/>
      <c r="S338" s="270"/>
      <c r="T338" s="270"/>
      <c r="U338" s="270"/>
      <c r="V338" s="270"/>
      <c r="W338" s="270"/>
      <c r="X338" s="270"/>
      <c r="Y338" s="270"/>
      <c r="Z338" s="270"/>
      <c r="AA338" s="270"/>
      <c r="AB338" s="270"/>
      <c r="AC338" s="270"/>
      <c r="AD338" s="270"/>
      <c r="AE338" s="270"/>
      <c r="AF338" s="270"/>
      <c r="AG338" s="270"/>
      <c r="AH338" s="270"/>
      <c r="AI338" s="270"/>
      <c r="AJ338" s="270"/>
      <c r="AK338" s="270"/>
      <c r="AL338" s="270"/>
      <c r="AM338" s="316"/>
      <c r="AN338" s="316"/>
      <c r="AO338" s="316"/>
      <c r="AP338" s="316"/>
      <c r="AQ338" s="270"/>
      <c r="AR338" s="270"/>
      <c r="AS338" s="270"/>
      <c r="AT338" s="270"/>
      <c r="AU338" s="317"/>
      <c r="AV338" s="270"/>
      <c r="AW338" s="270"/>
      <c r="AX338" s="270"/>
      <c r="AY338" s="270"/>
      <c r="AZ338" s="270"/>
      <c r="BB338" s="274"/>
      <c r="BD338" s="274"/>
      <c r="BF338" s="274"/>
      <c r="BH338" s="274"/>
    </row>
    <row r="339" spans="2:60" s="250" customFormat="1" x14ac:dyDescent="0.25">
      <c r="B339" s="270"/>
      <c r="C339" s="270"/>
      <c r="D339" s="271"/>
      <c r="E339" s="270"/>
      <c r="F339" s="270"/>
      <c r="G339" s="270"/>
      <c r="H339" s="270"/>
      <c r="I339" s="270"/>
      <c r="J339" s="270"/>
      <c r="K339" s="270"/>
      <c r="L339" s="315"/>
      <c r="M339" s="270"/>
      <c r="N339" s="270"/>
      <c r="O339" s="270"/>
      <c r="P339" s="270"/>
      <c r="Q339" s="270"/>
      <c r="R339" s="270"/>
      <c r="S339" s="270"/>
      <c r="T339" s="270"/>
      <c r="U339" s="270"/>
      <c r="V339" s="270"/>
      <c r="W339" s="270"/>
      <c r="X339" s="270"/>
      <c r="Y339" s="270"/>
      <c r="Z339" s="270"/>
      <c r="AA339" s="270"/>
      <c r="AB339" s="270"/>
      <c r="AC339" s="270"/>
      <c r="AD339" s="270"/>
      <c r="AE339" s="270"/>
      <c r="AF339" s="270"/>
      <c r="AG339" s="270"/>
      <c r="AH339" s="270"/>
      <c r="AI339" s="270"/>
      <c r="AJ339" s="270"/>
      <c r="AK339" s="270"/>
      <c r="AL339" s="270"/>
      <c r="AM339" s="316"/>
      <c r="AN339" s="316"/>
      <c r="AO339" s="316"/>
      <c r="AP339" s="316"/>
      <c r="AQ339" s="270"/>
      <c r="AR339" s="270"/>
      <c r="AS339" s="270"/>
      <c r="AT339" s="270"/>
      <c r="AU339" s="317"/>
      <c r="AV339" s="270"/>
      <c r="AW339" s="270"/>
      <c r="AX339" s="270"/>
      <c r="AY339" s="270"/>
      <c r="AZ339" s="270"/>
      <c r="BB339" s="274"/>
      <c r="BD339" s="274"/>
      <c r="BF339" s="274"/>
      <c r="BH339" s="274"/>
    </row>
    <row r="340" spans="2:60" s="250" customFormat="1" x14ac:dyDescent="0.25">
      <c r="B340" s="270"/>
      <c r="C340" s="270"/>
      <c r="D340" s="271"/>
      <c r="E340" s="270"/>
      <c r="F340" s="270"/>
      <c r="G340" s="270"/>
      <c r="H340" s="270"/>
      <c r="I340" s="270"/>
      <c r="J340" s="270"/>
      <c r="K340" s="270"/>
      <c r="L340" s="315"/>
      <c r="M340" s="270"/>
      <c r="N340" s="270"/>
      <c r="O340" s="270"/>
      <c r="P340" s="270"/>
      <c r="Q340" s="270"/>
      <c r="R340" s="270"/>
      <c r="S340" s="270"/>
      <c r="T340" s="270"/>
      <c r="U340" s="270"/>
      <c r="V340" s="270"/>
      <c r="W340" s="270"/>
      <c r="X340" s="270"/>
      <c r="Y340" s="270"/>
      <c r="Z340" s="270"/>
      <c r="AA340" s="270"/>
      <c r="AB340" s="270"/>
      <c r="AC340" s="270"/>
      <c r="AD340" s="270"/>
      <c r="AE340" s="270"/>
      <c r="AF340" s="270"/>
      <c r="AG340" s="270"/>
      <c r="AH340" s="270"/>
      <c r="AI340" s="270"/>
      <c r="AJ340" s="270"/>
      <c r="AK340" s="270"/>
      <c r="AL340" s="270"/>
      <c r="AM340" s="316"/>
      <c r="AN340" s="316"/>
      <c r="AO340" s="316"/>
      <c r="AP340" s="316"/>
      <c r="AQ340" s="270"/>
      <c r="AR340" s="270"/>
      <c r="AS340" s="270"/>
      <c r="AT340" s="270"/>
      <c r="AU340" s="317"/>
      <c r="AV340" s="270"/>
      <c r="AW340" s="270"/>
      <c r="AX340" s="270"/>
      <c r="AY340" s="270"/>
      <c r="AZ340" s="270"/>
      <c r="BB340" s="274"/>
      <c r="BD340" s="274"/>
      <c r="BF340" s="274"/>
      <c r="BH340" s="274"/>
    </row>
    <row r="341" spans="2:60" s="250" customFormat="1" x14ac:dyDescent="0.25">
      <c r="B341" s="270"/>
      <c r="C341" s="270"/>
      <c r="D341" s="271"/>
      <c r="E341" s="270"/>
      <c r="F341" s="270"/>
      <c r="G341" s="270"/>
      <c r="H341" s="270"/>
      <c r="I341" s="270"/>
      <c r="J341" s="270"/>
      <c r="K341" s="270"/>
      <c r="L341" s="315"/>
      <c r="M341" s="270"/>
      <c r="N341" s="270"/>
      <c r="O341" s="270"/>
      <c r="P341" s="270"/>
      <c r="Q341" s="270"/>
      <c r="R341" s="270"/>
      <c r="S341" s="270"/>
      <c r="T341" s="270"/>
      <c r="U341" s="270"/>
      <c r="V341" s="270"/>
      <c r="W341" s="270"/>
      <c r="X341" s="270"/>
      <c r="Y341" s="270"/>
      <c r="Z341" s="270"/>
      <c r="AA341" s="270"/>
      <c r="AB341" s="270"/>
      <c r="AC341" s="270"/>
      <c r="AD341" s="270"/>
      <c r="AE341" s="270"/>
      <c r="AF341" s="270"/>
      <c r="AG341" s="270"/>
      <c r="AH341" s="270"/>
      <c r="AI341" s="270"/>
      <c r="AJ341" s="270"/>
      <c r="AK341" s="270"/>
      <c r="AL341" s="270"/>
      <c r="AM341" s="316"/>
      <c r="AN341" s="316"/>
      <c r="AO341" s="316"/>
      <c r="AP341" s="316"/>
      <c r="AQ341" s="270"/>
      <c r="AR341" s="270"/>
      <c r="AS341" s="270"/>
      <c r="AT341" s="270"/>
      <c r="AU341" s="317"/>
      <c r="AV341" s="270"/>
      <c r="AW341" s="270"/>
      <c r="AX341" s="270"/>
      <c r="AY341" s="270"/>
      <c r="AZ341" s="270"/>
      <c r="BB341" s="274"/>
      <c r="BD341" s="274"/>
      <c r="BF341" s="274"/>
      <c r="BH341" s="274"/>
    </row>
    <row r="342" spans="2:60" s="250" customFormat="1" x14ac:dyDescent="0.25">
      <c r="B342" s="270"/>
      <c r="C342" s="270"/>
      <c r="D342" s="271"/>
      <c r="E342" s="270"/>
      <c r="F342" s="270"/>
      <c r="G342" s="270"/>
      <c r="H342" s="270"/>
      <c r="I342" s="270"/>
      <c r="J342" s="270"/>
      <c r="K342" s="270"/>
      <c r="L342" s="315"/>
      <c r="M342" s="270"/>
      <c r="N342" s="270"/>
      <c r="O342" s="270"/>
      <c r="P342" s="270"/>
      <c r="Q342" s="270"/>
      <c r="R342" s="270"/>
      <c r="S342" s="270"/>
      <c r="T342" s="270"/>
      <c r="U342" s="270"/>
      <c r="V342" s="270"/>
      <c r="W342" s="270"/>
      <c r="X342" s="270"/>
      <c r="Y342" s="270"/>
      <c r="Z342" s="270"/>
      <c r="AA342" s="270"/>
      <c r="AB342" s="270"/>
      <c r="AC342" s="270"/>
      <c r="AD342" s="270"/>
      <c r="AE342" s="270"/>
      <c r="AF342" s="270"/>
      <c r="AG342" s="270"/>
      <c r="AH342" s="270"/>
      <c r="AI342" s="270"/>
      <c r="AJ342" s="270"/>
      <c r="AK342" s="270"/>
      <c r="AL342" s="270"/>
      <c r="AM342" s="316"/>
      <c r="AN342" s="316"/>
      <c r="AO342" s="316"/>
      <c r="AP342" s="316"/>
      <c r="AQ342" s="270"/>
      <c r="AR342" s="270"/>
      <c r="AS342" s="270"/>
      <c r="AT342" s="270"/>
      <c r="AU342" s="317"/>
      <c r="AV342" s="270"/>
      <c r="AW342" s="270"/>
      <c r="AX342" s="270"/>
      <c r="AY342" s="270"/>
      <c r="AZ342" s="270"/>
      <c r="BB342" s="274"/>
      <c r="BD342" s="274"/>
      <c r="BF342" s="274"/>
      <c r="BH342" s="274"/>
    </row>
    <row r="343" spans="2:60" s="250" customFormat="1" x14ac:dyDescent="0.25">
      <c r="B343" s="270"/>
      <c r="C343" s="270"/>
      <c r="D343" s="271"/>
      <c r="E343" s="270"/>
      <c r="F343" s="270"/>
      <c r="G343" s="270"/>
      <c r="H343" s="270"/>
      <c r="I343" s="270"/>
      <c r="J343" s="270"/>
      <c r="K343" s="270"/>
      <c r="L343" s="315"/>
      <c r="M343" s="270"/>
      <c r="N343" s="270"/>
      <c r="O343" s="270"/>
      <c r="P343" s="270"/>
      <c r="Q343" s="270"/>
      <c r="R343" s="270"/>
      <c r="S343" s="270"/>
      <c r="T343" s="270"/>
      <c r="U343" s="270"/>
      <c r="V343" s="270"/>
      <c r="W343" s="270"/>
      <c r="X343" s="270"/>
      <c r="Y343" s="270"/>
      <c r="Z343" s="270"/>
      <c r="AA343" s="270"/>
      <c r="AB343" s="270"/>
      <c r="AC343" s="270"/>
      <c r="AD343" s="270"/>
      <c r="AE343" s="270"/>
      <c r="AF343" s="270"/>
      <c r="AG343" s="270"/>
      <c r="AH343" s="270"/>
      <c r="AI343" s="270"/>
      <c r="AJ343" s="270"/>
      <c r="AK343" s="270"/>
      <c r="AL343" s="270"/>
      <c r="AM343" s="316"/>
      <c r="AN343" s="316"/>
      <c r="AO343" s="316"/>
      <c r="AP343" s="316"/>
      <c r="AQ343" s="270"/>
      <c r="AR343" s="270"/>
      <c r="AS343" s="270"/>
      <c r="AT343" s="270"/>
      <c r="AU343" s="317"/>
      <c r="AV343" s="270"/>
      <c r="AW343" s="270"/>
      <c r="AX343" s="270"/>
      <c r="AY343" s="270"/>
      <c r="AZ343" s="270"/>
      <c r="BB343" s="274"/>
      <c r="BD343" s="274"/>
      <c r="BF343" s="274"/>
      <c r="BH343" s="274"/>
    </row>
    <row r="344" spans="2:60" s="250" customFormat="1" x14ac:dyDescent="0.25">
      <c r="B344" s="270"/>
      <c r="C344" s="270"/>
      <c r="D344" s="271"/>
      <c r="E344" s="270"/>
      <c r="F344" s="270"/>
      <c r="G344" s="270"/>
      <c r="H344" s="270"/>
      <c r="I344" s="270"/>
      <c r="J344" s="270"/>
      <c r="K344" s="270"/>
      <c r="L344" s="315"/>
      <c r="M344" s="270"/>
      <c r="N344" s="270"/>
      <c r="O344" s="270"/>
      <c r="P344" s="270"/>
      <c r="Q344" s="270"/>
      <c r="R344" s="270"/>
      <c r="S344" s="270"/>
      <c r="T344" s="270"/>
      <c r="U344" s="270"/>
      <c r="V344" s="270"/>
      <c r="W344" s="270"/>
      <c r="X344" s="270"/>
      <c r="Y344" s="270"/>
      <c r="Z344" s="270"/>
      <c r="AA344" s="270"/>
      <c r="AB344" s="270"/>
      <c r="AC344" s="270"/>
      <c r="AD344" s="270"/>
      <c r="AE344" s="270"/>
      <c r="AF344" s="270"/>
      <c r="AG344" s="270"/>
      <c r="AH344" s="270"/>
      <c r="AI344" s="270"/>
      <c r="AJ344" s="270"/>
      <c r="AK344" s="270"/>
      <c r="AL344" s="270"/>
      <c r="AM344" s="316"/>
      <c r="AN344" s="316"/>
      <c r="AO344" s="316"/>
      <c r="AP344" s="316"/>
      <c r="AQ344" s="270"/>
      <c r="AR344" s="270"/>
      <c r="AS344" s="270"/>
      <c r="AT344" s="270"/>
      <c r="AU344" s="317"/>
      <c r="AV344" s="270"/>
      <c r="AW344" s="270"/>
      <c r="AX344" s="270"/>
      <c r="AY344" s="270"/>
      <c r="AZ344" s="270"/>
      <c r="BB344" s="274"/>
      <c r="BD344" s="274"/>
      <c r="BF344" s="274"/>
      <c r="BH344" s="274"/>
    </row>
    <row r="345" spans="2:60" s="250" customFormat="1" x14ac:dyDescent="0.25">
      <c r="B345" s="270"/>
      <c r="C345" s="270"/>
      <c r="D345" s="271"/>
      <c r="E345" s="270"/>
      <c r="F345" s="270"/>
      <c r="G345" s="270"/>
      <c r="H345" s="270"/>
      <c r="I345" s="270"/>
      <c r="J345" s="270"/>
      <c r="K345" s="270"/>
      <c r="L345" s="315"/>
      <c r="M345" s="270"/>
      <c r="N345" s="270"/>
      <c r="O345" s="270"/>
      <c r="P345" s="270"/>
      <c r="Q345" s="270"/>
      <c r="R345" s="270"/>
      <c r="S345" s="270"/>
      <c r="T345" s="270"/>
      <c r="U345" s="270"/>
      <c r="V345" s="270"/>
      <c r="W345" s="270"/>
      <c r="X345" s="270"/>
      <c r="Y345" s="270"/>
      <c r="Z345" s="270"/>
      <c r="AA345" s="270"/>
      <c r="AB345" s="270"/>
      <c r="AC345" s="270"/>
      <c r="AD345" s="270"/>
      <c r="AE345" s="270"/>
      <c r="AF345" s="270"/>
      <c r="AG345" s="270"/>
      <c r="AH345" s="270"/>
      <c r="AI345" s="270"/>
      <c r="AJ345" s="270"/>
      <c r="AK345" s="270"/>
      <c r="AL345" s="270"/>
      <c r="AM345" s="316"/>
      <c r="AN345" s="316"/>
      <c r="AO345" s="316"/>
      <c r="AP345" s="316"/>
      <c r="AQ345" s="270"/>
      <c r="AR345" s="270"/>
      <c r="AS345" s="270"/>
      <c r="AT345" s="270"/>
      <c r="AU345" s="317"/>
      <c r="AV345" s="270"/>
      <c r="AW345" s="270"/>
      <c r="AX345" s="270"/>
      <c r="AY345" s="270"/>
      <c r="AZ345" s="270"/>
      <c r="BB345" s="274"/>
      <c r="BD345" s="274"/>
      <c r="BF345" s="274"/>
      <c r="BH345" s="274"/>
    </row>
    <row r="346" spans="2:60" s="250" customFormat="1" x14ac:dyDescent="0.25">
      <c r="B346" s="270"/>
      <c r="C346" s="270"/>
      <c r="D346" s="271"/>
      <c r="E346" s="270"/>
      <c r="F346" s="270"/>
      <c r="G346" s="270"/>
      <c r="H346" s="270"/>
      <c r="I346" s="270"/>
      <c r="J346" s="270"/>
      <c r="K346" s="270"/>
      <c r="L346" s="315"/>
      <c r="M346" s="270"/>
      <c r="N346" s="270"/>
      <c r="O346" s="270"/>
      <c r="P346" s="270"/>
      <c r="Q346" s="270"/>
      <c r="R346" s="270"/>
      <c r="S346" s="270"/>
      <c r="T346" s="270"/>
      <c r="U346" s="270"/>
      <c r="V346" s="270"/>
      <c r="W346" s="270"/>
      <c r="X346" s="270"/>
      <c r="Y346" s="270"/>
      <c r="Z346" s="270"/>
      <c r="AA346" s="270"/>
      <c r="AB346" s="270"/>
      <c r="AC346" s="270"/>
      <c r="AD346" s="270"/>
      <c r="AE346" s="270"/>
      <c r="AF346" s="270"/>
      <c r="AG346" s="270"/>
      <c r="AH346" s="270"/>
      <c r="AI346" s="270"/>
      <c r="AJ346" s="270"/>
      <c r="AK346" s="270"/>
      <c r="AL346" s="270"/>
      <c r="AM346" s="316"/>
      <c r="AN346" s="316"/>
      <c r="AO346" s="316"/>
      <c r="AP346" s="316"/>
      <c r="AQ346" s="270"/>
      <c r="AR346" s="270"/>
      <c r="AS346" s="270"/>
      <c r="AT346" s="270"/>
      <c r="AU346" s="317"/>
      <c r="AV346" s="270"/>
      <c r="AW346" s="270"/>
      <c r="AX346" s="270"/>
      <c r="AY346" s="270"/>
      <c r="AZ346" s="270"/>
      <c r="BB346" s="274"/>
      <c r="BD346" s="274"/>
      <c r="BF346" s="274"/>
      <c r="BH346" s="274"/>
    </row>
    <row r="347" spans="2:60" s="250" customFormat="1" x14ac:dyDescent="0.25">
      <c r="B347" s="270"/>
      <c r="C347" s="270"/>
      <c r="D347" s="271"/>
      <c r="E347" s="270"/>
      <c r="F347" s="270"/>
      <c r="G347" s="270"/>
      <c r="H347" s="270"/>
      <c r="I347" s="270"/>
      <c r="J347" s="270"/>
      <c r="K347" s="270"/>
      <c r="L347" s="315"/>
      <c r="M347" s="270"/>
      <c r="N347" s="270"/>
      <c r="O347" s="270"/>
      <c r="P347" s="270"/>
      <c r="Q347" s="270"/>
      <c r="R347" s="270"/>
      <c r="S347" s="270"/>
      <c r="T347" s="270"/>
      <c r="U347" s="270"/>
      <c r="V347" s="270"/>
      <c r="W347" s="270"/>
      <c r="X347" s="270"/>
      <c r="Y347" s="270"/>
      <c r="Z347" s="270"/>
      <c r="AA347" s="270"/>
      <c r="AB347" s="270"/>
      <c r="AC347" s="270"/>
      <c r="AD347" s="270"/>
      <c r="AE347" s="270"/>
      <c r="AF347" s="270"/>
      <c r="AG347" s="270"/>
      <c r="AH347" s="270"/>
      <c r="AI347" s="270"/>
      <c r="AJ347" s="270"/>
      <c r="AK347" s="270"/>
      <c r="AL347" s="270"/>
      <c r="AM347" s="316"/>
      <c r="AN347" s="316"/>
      <c r="AO347" s="316"/>
      <c r="AP347" s="316"/>
      <c r="AQ347" s="270"/>
      <c r="AR347" s="270"/>
      <c r="AS347" s="270"/>
      <c r="AT347" s="270"/>
      <c r="AU347" s="317"/>
      <c r="AV347" s="270"/>
      <c r="AW347" s="270"/>
      <c r="AX347" s="270"/>
      <c r="AY347" s="270"/>
      <c r="AZ347" s="270"/>
      <c r="BB347" s="274"/>
      <c r="BD347" s="274"/>
      <c r="BF347" s="274"/>
      <c r="BH347" s="274"/>
    </row>
    <row r="348" spans="2:60" s="250" customFormat="1" x14ac:dyDescent="0.25">
      <c r="B348" s="270"/>
      <c r="C348" s="270"/>
      <c r="D348" s="271"/>
      <c r="E348" s="270"/>
      <c r="F348" s="270"/>
      <c r="G348" s="270"/>
      <c r="H348" s="270"/>
      <c r="I348" s="270"/>
      <c r="J348" s="270"/>
      <c r="K348" s="270"/>
      <c r="L348" s="315"/>
      <c r="M348" s="270"/>
      <c r="N348" s="270"/>
      <c r="O348" s="270"/>
      <c r="P348" s="270"/>
      <c r="Q348" s="270"/>
      <c r="R348" s="270"/>
      <c r="S348" s="270"/>
      <c r="T348" s="270"/>
      <c r="U348" s="270"/>
      <c r="V348" s="270"/>
      <c r="W348" s="270"/>
      <c r="X348" s="270"/>
      <c r="Y348" s="270"/>
      <c r="Z348" s="270"/>
      <c r="AA348" s="270"/>
      <c r="AB348" s="270"/>
      <c r="AC348" s="270"/>
      <c r="AD348" s="270"/>
      <c r="AE348" s="270"/>
      <c r="AF348" s="270"/>
      <c r="AG348" s="270"/>
      <c r="AH348" s="270"/>
      <c r="AI348" s="270"/>
      <c r="AJ348" s="270"/>
      <c r="AK348" s="270"/>
      <c r="AL348" s="270"/>
      <c r="AM348" s="316"/>
      <c r="AN348" s="316"/>
      <c r="AO348" s="316"/>
      <c r="AP348" s="316"/>
      <c r="AQ348" s="270"/>
      <c r="AR348" s="270"/>
      <c r="AS348" s="270"/>
      <c r="AT348" s="270"/>
      <c r="AU348" s="317"/>
      <c r="AV348" s="270"/>
      <c r="AW348" s="270"/>
      <c r="AX348" s="270"/>
      <c r="AY348" s="270"/>
      <c r="AZ348" s="270"/>
      <c r="BB348" s="274"/>
      <c r="BD348" s="274"/>
      <c r="BF348" s="274"/>
      <c r="BH348" s="274"/>
    </row>
    <row r="349" spans="2:60" s="250" customFormat="1" x14ac:dyDescent="0.25">
      <c r="B349" s="270"/>
      <c r="C349" s="270"/>
      <c r="D349" s="271"/>
      <c r="E349" s="270"/>
      <c r="F349" s="270"/>
      <c r="G349" s="270"/>
      <c r="H349" s="270"/>
      <c r="I349" s="270"/>
      <c r="J349" s="270"/>
      <c r="K349" s="270"/>
      <c r="L349" s="315"/>
      <c r="M349" s="270"/>
      <c r="N349" s="270"/>
      <c r="O349" s="270"/>
      <c r="P349" s="270"/>
      <c r="Q349" s="270"/>
      <c r="R349" s="270"/>
      <c r="S349" s="270"/>
      <c r="T349" s="270"/>
      <c r="U349" s="270"/>
      <c r="V349" s="270"/>
      <c r="W349" s="270"/>
      <c r="X349" s="270"/>
      <c r="Y349" s="270"/>
      <c r="Z349" s="270"/>
      <c r="AA349" s="270"/>
      <c r="AB349" s="270"/>
      <c r="AC349" s="270"/>
      <c r="AD349" s="270"/>
      <c r="AE349" s="270"/>
      <c r="AF349" s="270"/>
      <c r="AG349" s="270"/>
      <c r="AH349" s="270"/>
      <c r="AI349" s="270"/>
      <c r="AJ349" s="270"/>
      <c r="AK349" s="270"/>
      <c r="AL349" s="270"/>
      <c r="AM349" s="316"/>
      <c r="AN349" s="316"/>
      <c r="AO349" s="316"/>
      <c r="AP349" s="316"/>
      <c r="AQ349" s="270"/>
      <c r="AR349" s="270"/>
      <c r="AS349" s="270"/>
      <c r="AT349" s="270"/>
      <c r="AU349" s="317"/>
      <c r="AV349" s="270"/>
      <c r="AW349" s="270"/>
      <c r="AX349" s="270"/>
      <c r="AY349" s="270"/>
      <c r="AZ349" s="270"/>
      <c r="BB349" s="274"/>
      <c r="BD349" s="274"/>
      <c r="BF349" s="274"/>
      <c r="BH349" s="274"/>
    </row>
    <row r="350" spans="2:60" s="250" customFormat="1" x14ac:dyDescent="0.25">
      <c r="B350" s="270"/>
      <c r="C350" s="270"/>
      <c r="D350" s="271"/>
      <c r="E350" s="270"/>
      <c r="F350" s="270"/>
      <c r="G350" s="270"/>
      <c r="H350" s="270"/>
      <c r="I350" s="270"/>
      <c r="J350" s="270"/>
      <c r="K350" s="270"/>
      <c r="L350" s="315"/>
      <c r="M350" s="270"/>
      <c r="N350" s="270"/>
      <c r="O350" s="270"/>
      <c r="P350" s="270"/>
      <c r="Q350" s="270"/>
      <c r="R350" s="270"/>
      <c r="S350" s="270"/>
      <c r="T350" s="270"/>
      <c r="U350" s="270"/>
      <c r="V350" s="270"/>
      <c r="W350" s="270"/>
      <c r="X350" s="270"/>
      <c r="Y350" s="270"/>
      <c r="Z350" s="270"/>
      <c r="AA350" s="270"/>
      <c r="AB350" s="270"/>
      <c r="AC350" s="270"/>
      <c r="AD350" s="270"/>
      <c r="AE350" s="270"/>
      <c r="AF350" s="270"/>
      <c r="AG350" s="270"/>
      <c r="AH350" s="270"/>
      <c r="AI350" s="270"/>
      <c r="AJ350" s="270"/>
      <c r="AK350" s="270"/>
      <c r="AL350" s="270"/>
      <c r="AM350" s="316"/>
      <c r="AN350" s="316"/>
      <c r="AO350" s="316"/>
      <c r="AP350" s="316"/>
      <c r="AQ350" s="270"/>
      <c r="AR350" s="270"/>
      <c r="AS350" s="270"/>
      <c r="AT350" s="270"/>
      <c r="AU350" s="317"/>
      <c r="AV350" s="270"/>
      <c r="AW350" s="270"/>
      <c r="AX350" s="270"/>
      <c r="AY350" s="270"/>
      <c r="AZ350" s="270"/>
      <c r="BB350" s="274"/>
      <c r="BD350" s="274"/>
      <c r="BF350" s="274"/>
      <c r="BH350" s="274"/>
    </row>
    <row r="351" spans="2:60" s="250" customFormat="1" x14ac:dyDescent="0.25">
      <c r="B351" s="270"/>
      <c r="C351" s="270"/>
      <c r="D351" s="271"/>
      <c r="E351" s="270"/>
      <c r="F351" s="270"/>
      <c r="G351" s="270"/>
      <c r="H351" s="270"/>
      <c r="I351" s="270"/>
      <c r="J351" s="270"/>
      <c r="K351" s="270"/>
      <c r="L351" s="315"/>
      <c r="M351" s="270"/>
      <c r="N351" s="270"/>
      <c r="O351" s="270"/>
      <c r="P351" s="270"/>
      <c r="Q351" s="270"/>
      <c r="R351" s="270"/>
      <c r="S351" s="270"/>
      <c r="T351" s="270"/>
      <c r="U351" s="270"/>
      <c r="V351" s="270"/>
      <c r="W351" s="270"/>
      <c r="X351" s="270"/>
      <c r="Y351" s="270"/>
      <c r="Z351" s="270"/>
      <c r="AA351" s="270"/>
      <c r="AB351" s="270"/>
      <c r="AC351" s="270"/>
      <c r="AD351" s="270"/>
      <c r="AE351" s="270"/>
      <c r="AF351" s="270"/>
      <c r="AG351" s="270"/>
      <c r="AH351" s="270"/>
      <c r="AI351" s="270"/>
      <c r="AJ351" s="270"/>
      <c r="AK351" s="270"/>
      <c r="AL351" s="270"/>
      <c r="AM351" s="316"/>
      <c r="AN351" s="316"/>
      <c r="AO351" s="316"/>
      <c r="AP351" s="316"/>
      <c r="AQ351" s="270"/>
      <c r="AR351" s="270"/>
      <c r="AS351" s="270"/>
      <c r="AT351" s="270"/>
      <c r="AU351" s="317"/>
      <c r="AV351" s="270"/>
      <c r="AW351" s="270"/>
      <c r="AX351" s="270"/>
      <c r="AY351" s="270"/>
      <c r="AZ351" s="270"/>
      <c r="BB351" s="274"/>
      <c r="BD351" s="274"/>
      <c r="BF351" s="274"/>
      <c r="BH351" s="274"/>
    </row>
    <row r="352" spans="2:60" s="250" customFormat="1" x14ac:dyDescent="0.25">
      <c r="B352" s="270"/>
      <c r="C352" s="270"/>
      <c r="D352" s="271"/>
      <c r="E352" s="270"/>
      <c r="F352" s="270"/>
      <c r="G352" s="270"/>
      <c r="H352" s="270"/>
      <c r="I352" s="270"/>
      <c r="J352" s="270"/>
      <c r="K352" s="270"/>
      <c r="L352" s="315"/>
      <c r="M352" s="270"/>
      <c r="N352" s="270"/>
      <c r="O352" s="270"/>
      <c r="P352" s="270"/>
      <c r="Q352" s="270"/>
      <c r="R352" s="270"/>
      <c r="S352" s="270"/>
      <c r="T352" s="270"/>
      <c r="U352" s="270"/>
      <c r="V352" s="270"/>
      <c r="W352" s="270"/>
      <c r="X352" s="270"/>
      <c r="Y352" s="270"/>
      <c r="Z352" s="270"/>
      <c r="AA352" s="270"/>
      <c r="AB352" s="270"/>
      <c r="AC352" s="270"/>
      <c r="AD352" s="270"/>
      <c r="AE352" s="270"/>
      <c r="AF352" s="270"/>
      <c r="AG352" s="270"/>
      <c r="AH352" s="270"/>
      <c r="AI352" s="270"/>
      <c r="AJ352" s="270"/>
      <c r="AK352" s="270"/>
      <c r="AL352" s="270"/>
      <c r="AM352" s="316"/>
      <c r="AN352" s="316"/>
      <c r="AO352" s="316"/>
      <c r="AP352" s="316"/>
      <c r="AQ352" s="270"/>
      <c r="AR352" s="270"/>
      <c r="AS352" s="270"/>
      <c r="AT352" s="270"/>
      <c r="AU352" s="317"/>
      <c r="AV352" s="270"/>
      <c r="AW352" s="270"/>
      <c r="AX352" s="270"/>
      <c r="AY352" s="270"/>
      <c r="AZ352" s="270"/>
      <c r="BB352" s="274"/>
      <c r="BD352" s="274"/>
      <c r="BF352" s="274"/>
      <c r="BH352" s="274"/>
    </row>
    <row r="353" spans="2:60" s="250" customFormat="1" x14ac:dyDescent="0.25">
      <c r="B353" s="270"/>
      <c r="C353" s="270"/>
      <c r="D353" s="271"/>
      <c r="E353" s="270"/>
      <c r="F353" s="270"/>
      <c r="G353" s="270"/>
      <c r="H353" s="270"/>
      <c r="I353" s="270"/>
      <c r="J353" s="270"/>
      <c r="K353" s="270"/>
      <c r="L353" s="315"/>
      <c r="M353" s="270"/>
      <c r="N353" s="270"/>
      <c r="O353" s="270"/>
      <c r="P353" s="270"/>
      <c r="Q353" s="270"/>
      <c r="R353" s="270"/>
      <c r="S353" s="270"/>
      <c r="T353" s="270"/>
      <c r="U353" s="270"/>
      <c r="V353" s="270"/>
      <c r="W353" s="270"/>
      <c r="X353" s="270"/>
      <c r="Y353" s="270"/>
      <c r="Z353" s="270"/>
      <c r="AA353" s="270"/>
      <c r="AB353" s="270"/>
      <c r="AC353" s="270"/>
      <c r="AD353" s="270"/>
      <c r="AE353" s="270"/>
      <c r="AF353" s="270"/>
      <c r="AG353" s="270"/>
      <c r="AH353" s="270"/>
      <c r="AI353" s="270"/>
      <c r="AJ353" s="270"/>
      <c r="AK353" s="270"/>
      <c r="AL353" s="270"/>
      <c r="AM353" s="316"/>
      <c r="AN353" s="316"/>
      <c r="AO353" s="316"/>
      <c r="AP353" s="316"/>
      <c r="AQ353" s="270"/>
      <c r="AR353" s="270"/>
      <c r="AS353" s="270"/>
      <c r="AT353" s="270"/>
      <c r="AU353" s="317"/>
      <c r="AV353" s="270"/>
      <c r="AW353" s="270"/>
      <c r="AX353" s="270"/>
      <c r="AY353" s="270"/>
      <c r="AZ353" s="270"/>
      <c r="BB353" s="274"/>
      <c r="BD353" s="274"/>
      <c r="BF353" s="274"/>
      <c r="BH353" s="274"/>
    </row>
    <row r="354" spans="2:60" s="250" customFormat="1" x14ac:dyDescent="0.25">
      <c r="B354" s="270"/>
      <c r="C354" s="270"/>
      <c r="D354" s="271"/>
      <c r="E354" s="270"/>
      <c r="F354" s="270"/>
      <c r="G354" s="270"/>
      <c r="H354" s="270"/>
      <c r="I354" s="270"/>
      <c r="J354" s="270"/>
      <c r="K354" s="270"/>
      <c r="L354" s="315"/>
      <c r="M354" s="270"/>
      <c r="N354" s="270"/>
      <c r="O354" s="270"/>
      <c r="P354" s="270"/>
      <c r="Q354" s="270"/>
      <c r="R354" s="270"/>
      <c r="S354" s="270"/>
      <c r="T354" s="270"/>
      <c r="U354" s="270"/>
      <c r="V354" s="270"/>
      <c r="W354" s="270"/>
      <c r="X354" s="270"/>
      <c r="Y354" s="270"/>
      <c r="Z354" s="270"/>
      <c r="AA354" s="270"/>
      <c r="AB354" s="270"/>
      <c r="AC354" s="270"/>
      <c r="AD354" s="270"/>
      <c r="AE354" s="270"/>
      <c r="AF354" s="270"/>
      <c r="AG354" s="270"/>
      <c r="AH354" s="270"/>
      <c r="AI354" s="270"/>
      <c r="AJ354" s="270"/>
      <c r="AK354" s="270"/>
      <c r="AL354" s="270"/>
      <c r="AM354" s="316"/>
      <c r="AN354" s="316"/>
      <c r="AO354" s="316"/>
      <c r="AP354" s="316"/>
      <c r="AQ354" s="270"/>
      <c r="AR354" s="270"/>
      <c r="AS354" s="270"/>
      <c r="AT354" s="270"/>
      <c r="AU354" s="317"/>
      <c r="AV354" s="270"/>
      <c r="AW354" s="270"/>
      <c r="AX354" s="270"/>
      <c r="AY354" s="270"/>
      <c r="AZ354" s="270"/>
      <c r="BB354" s="274"/>
      <c r="BD354" s="274"/>
      <c r="BF354" s="274"/>
      <c r="BH354" s="274"/>
    </row>
    <row r="355" spans="2:60" s="250" customFormat="1" x14ac:dyDescent="0.25">
      <c r="B355" s="270"/>
      <c r="C355" s="270"/>
      <c r="D355" s="271"/>
      <c r="E355" s="270"/>
      <c r="F355" s="270"/>
      <c r="G355" s="270"/>
      <c r="H355" s="270"/>
      <c r="I355" s="270"/>
      <c r="J355" s="270"/>
      <c r="K355" s="270"/>
      <c r="L355" s="315"/>
      <c r="M355" s="270"/>
      <c r="N355" s="270"/>
      <c r="O355" s="270"/>
      <c r="P355" s="270"/>
      <c r="Q355" s="270"/>
      <c r="R355" s="270"/>
      <c r="S355" s="270"/>
      <c r="T355" s="270"/>
      <c r="U355" s="270"/>
      <c r="V355" s="270"/>
      <c r="W355" s="270"/>
      <c r="X355" s="270"/>
      <c r="Y355" s="270"/>
      <c r="Z355" s="270"/>
      <c r="AA355" s="270"/>
      <c r="AB355" s="270"/>
      <c r="AC355" s="270"/>
      <c r="AD355" s="270"/>
      <c r="AE355" s="270"/>
      <c r="AF355" s="270"/>
      <c r="AG355" s="270"/>
      <c r="AH355" s="270"/>
      <c r="AI355" s="270"/>
      <c r="AJ355" s="270"/>
      <c r="AK355" s="270"/>
      <c r="AL355" s="270"/>
      <c r="AM355" s="316"/>
      <c r="AN355" s="316"/>
      <c r="AO355" s="316"/>
      <c r="AP355" s="316"/>
      <c r="AQ355" s="270"/>
      <c r="AR355" s="270"/>
      <c r="AS355" s="270"/>
      <c r="AT355" s="270"/>
      <c r="AU355" s="317"/>
      <c r="AV355" s="270"/>
      <c r="AW355" s="270"/>
      <c r="AX355" s="270"/>
      <c r="AY355" s="270"/>
      <c r="AZ355" s="270"/>
      <c r="BB355" s="274"/>
      <c r="BD355" s="274"/>
      <c r="BF355" s="274"/>
      <c r="BH355" s="274"/>
    </row>
    <row r="356" spans="2:60" s="250" customFormat="1" x14ac:dyDescent="0.25">
      <c r="B356" s="270"/>
      <c r="C356" s="270"/>
      <c r="D356" s="271"/>
      <c r="E356" s="270"/>
      <c r="F356" s="270"/>
      <c r="G356" s="270"/>
      <c r="H356" s="270"/>
      <c r="I356" s="270"/>
      <c r="J356" s="270"/>
      <c r="K356" s="270"/>
      <c r="L356" s="315"/>
      <c r="M356" s="270"/>
      <c r="N356" s="270"/>
      <c r="O356" s="270"/>
      <c r="P356" s="270"/>
      <c r="Q356" s="270"/>
      <c r="R356" s="270"/>
      <c r="S356" s="270"/>
      <c r="T356" s="270"/>
      <c r="U356" s="270"/>
      <c r="V356" s="270"/>
      <c r="W356" s="270"/>
      <c r="X356" s="270"/>
      <c r="Y356" s="270"/>
      <c r="Z356" s="270"/>
      <c r="AA356" s="270"/>
      <c r="AB356" s="270"/>
      <c r="AC356" s="270"/>
      <c r="AD356" s="270"/>
      <c r="AE356" s="270"/>
      <c r="AF356" s="270"/>
      <c r="AG356" s="270"/>
      <c r="AH356" s="270"/>
      <c r="AI356" s="270"/>
      <c r="AJ356" s="270"/>
      <c r="AK356" s="270"/>
      <c r="AL356" s="270"/>
      <c r="AM356" s="316"/>
      <c r="AN356" s="316"/>
      <c r="AO356" s="316"/>
      <c r="AP356" s="316"/>
      <c r="AQ356" s="270"/>
      <c r="AR356" s="270"/>
      <c r="AS356" s="270"/>
      <c r="AT356" s="270"/>
      <c r="AU356" s="317"/>
      <c r="AV356" s="270"/>
      <c r="AW356" s="270"/>
      <c r="AX356" s="270"/>
      <c r="AY356" s="270"/>
      <c r="AZ356" s="270"/>
      <c r="BB356" s="274"/>
      <c r="BD356" s="274"/>
      <c r="BF356" s="274"/>
      <c r="BH356" s="274"/>
    </row>
    <row r="357" spans="2:60" s="250" customFormat="1" x14ac:dyDescent="0.25">
      <c r="B357" s="270"/>
      <c r="C357" s="270"/>
      <c r="D357" s="271"/>
      <c r="E357" s="270"/>
      <c r="F357" s="270"/>
      <c r="G357" s="270"/>
      <c r="H357" s="270"/>
      <c r="I357" s="270"/>
      <c r="J357" s="270"/>
      <c r="K357" s="270"/>
      <c r="L357" s="315"/>
      <c r="M357" s="270"/>
      <c r="N357" s="270"/>
      <c r="O357" s="270"/>
      <c r="P357" s="270"/>
      <c r="Q357" s="270"/>
      <c r="R357" s="270"/>
      <c r="S357" s="270"/>
      <c r="T357" s="270"/>
      <c r="U357" s="270"/>
      <c r="V357" s="270"/>
      <c r="W357" s="270"/>
      <c r="X357" s="270"/>
      <c r="Y357" s="270"/>
      <c r="Z357" s="270"/>
      <c r="AA357" s="270"/>
      <c r="AB357" s="270"/>
      <c r="AC357" s="270"/>
      <c r="AD357" s="270"/>
      <c r="AE357" s="270"/>
      <c r="AF357" s="270"/>
      <c r="AG357" s="270"/>
      <c r="AH357" s="270"/>
      <c r="AI357" s="270"/>
      <c r="AJ357" s="270"/>
      <c r="AK357" s="270"/>
      <c r="AL357" s="270"/>
      <c r="AM357" s="316"/>
      <c r="AN357" s="316"/>
      <c r="AO357" s="316"/>
      <c r="AP357" s="316"/>
      <c r="AQ357" s="270"/>
      <c r="AR357" s="270"/>
      <c r="AS357" s="270"/>
      <c r="AT357" s="270"/>
      <c r="AU357" s="317"/>
      <c r="AV357" s="270"/>
      <c r="AW357" s="270"/>
      <c r="AX357" s="270"/>
      <c r="AY357" s="270"/>
      <c r="AZ357" s="270"/>
      <c r="BB357" s="274"/>
      <c r="BD357" s="274"/>
      <c r="BF357" s="274"/>
      <c r="BH357" s="274"/>
    </row>
    <row r="358" spans="2:60" s="250" customFormat="1" x14ac:dyDescent="0.25">
      <c r="B358" s="270"/>
      <c r="C358" s="270"/>
      <c r="D358" s="271"/>
      <c r="E358" s="270"/>
      <c r="F358" s="270"/>
      <c r="G358" s="270"/>
      <c r="H358" s="270"/>
      <c r="I358" s="270"/>
      <c r="J358" s="270"/>
      <c r="K358" s="270"/>
      <c r="L358" s="315"/>
      <c r="M358" s="270"/>
      <c r="N358" s="270"/>
      <c r="O358" s="270"/>
      <c r="P358" s="270"/>
      <c r="Q358" s="270"/>
      <c r="R358" s="270"/>
      <c r="S358" s="270"/>
      <c r="T358" s="270"/>
      <c r="U358" s="270"/>
      <c r="V358" s="270"/>
      <c r="W358" s="270"/>
      <c r="X358" s="270"/>
      <c r="Y358" s="270"/>
      <c r="Z358" s="270"/>
      <c r="AA358" s="270"/>
      <c r="AB358" s="270"/>
      <c r="AC358" s="270"/>
      <c r="AD358" s="270"/>
      <c r="AE358" s="270"/>
      <c r="AF358" s="270"/>
      <c r="AG358" s="270"/>
      <c r="AH358" s="270"/>
      <c r="AI358" s="270"/>
      <c r="AJ358" s="270"/>
      <c r="AK358" s="270"/>
      <c r="AL358" s="270"/>
      <c r="AM358" s="316"/>
      <c r="AN358" s="316"/>
      <c r="AO358" s="316"/>
      <c r="AP358" s="316"/>
      <c r="AQ358" s="270"/>
      <c r="AR358" s="270"/>
      <c r="AS358" s="270"/>
      <c r="AT358" s="270"/>
      <c r="AU358" s="317"/>
      <c r="AV358" s="270"/>
      <c r="AW358" s="270"/>
      <c r="AX358" s="270"/>
      <c r="AY358" s="270"/>
      <c r="AZ358" s="270"/>
      <c r="BB358" s="274"/>
      <c r="BD358" s="274"/>
      <c r="BF358" s="274"/>
      <c r="BH358" s="274"/>
    </row>
    <row r="359" spans="2:60" s="250" customFormat="1" x14ac:dyDescent="0.25">
      <c r="B359" s="270"/>
      <c r="C359" s="270"/>
      <c r="D359" s="271"/>
      <c r="E359" s="270"/>
      <c r="F359" s="270"/>
      <c r="G359" s="270"/>
      <c r="H359" s="270"/>
      <c r="I359" s="270"/>
      <c r="J359" s="270"/>
      <c r="K359" s="270"/>
      <c r="L359" s="315"/>
      <c r="M359" s="270"/>
      <c r="N359" s="270"/>
      <c r="O359" s="270"/>
      <c r="P359" s="270"/>
      <c r="Q359" s="270"/>
      <c r="R359" s="270"/>
      <c r="S359" s="270"/>
      <c r="T359" s="270"/>
      <c r="U359" s="270"/>
      <c r="V359" s="270"/>
      <c r="W359" s="270"/>
      <c r="X359" s="270"/>
      <c r="Y359" s="270"/>
      <c r="Z359" s="270"/>
      <c r="AA359" s="270"/>
      <c r="AB359" s="270"/>
      <c r="AC359" s="270"/>
      <c r="AD359" s="270"/>
      <c r="AE359" s="270"/>
      <c r="AF359" s="270"/>
      <c r="AG359" s="270"/>
      <c r="AH359" s="270"/>
      <c r="AI359" s="270"/>
      <c r="AJ359" s="270"/>
      <c r="AK359" s="270"/>
      <c r="AL359" s="270"/>
      <c r="AM359" s="316"/>
      <c r="AN359" s="316"/>
      <c r="AO359" s="316"/>
      <c r="AP359" s="316"/>
      <c r="AQ359" s="270"/>
      <c r="AR359" s="270"/>
      <c r="AS359" s="270"/>
      <c r="AT359" s="270"/>
      <c r="AU359" s="317"/>
      <c r="AV359" s="270"/>
      <c r="AW359" s="270"/>
      <c r="AX359" s="270"/>
      <c r="AY359" s="270"/>
      <c r="AZ359" s="270"/>
      <c r="BB359" s="274"/>
      <c r="BD359" s="274"/>
      <c r="BF359" s="274"/>
      <c r="BH359" s="274"/>
    </row>
    <row r="360" spans="2:60" s="250" customFormat="1" x14ac:dyDescent="0.25">
      <c r="B360" s="270"/>
      <c r="C360" s="270"/>
      <c r="D360" s="271"/>
      <c r="E360" s="270"/>
      <c r="F360" s="270"/>
      <c r="G360" s="270"/>
      <c r="H360" s="270"/>
      <c r="I360" s="270"/>
      <c r="J360" s="270"/>
      <c r="K360" s="270"/>
      <c r="L360" s="315"/>
      <c r="M360" s="270"/>
      <c r="N360" s="270"/>
      <c r="O360" s="270"/>
      <c r="P360" s="270"/>
      <c r="Q360" s="270"/>
      <c r="R360" s="270"/>
      <c r="S360" s="270"/>
      <c r="T360" s="270"/>
      <c r="U360" s="270"/>
      <c r="V360" s="270"/>
      <c r="W360" s="270"/>
      <c r="X360" s="270"/>
      <c r="Y360" s="270"/>
      <c r="Z360" s="270"/>
      <c r="AA360" s="270"/>
      <c r="AB360" s="270"/>
      <c r="AC360" s="270"/>
      <c r="AD360" s="270"/>
      <c r="AE360" s="270"/>
      <c r="AF360" s="270"/>
      <c r="AG360" s="270"/>
      <c r="AH360" s="270"/>
      <c r="AI360" s="270"/>
      <c r="AJ360" s="270"/>
      <c r="AK360" s="270"/>
      <c r="AL360" s="270"/>
      <c r="AM360" s="316"/>
      <c r="AN360" s="316"/>
      <c r="AO360" s="316"/>
      <c r="AP360" s="316"/>
      <c r="AQ360" s="270"/>
      <c r="AR360" s="270"/>
      <c r="AS360" s="270"/>
      <c r="AT360" s="270"/>
      <c r="AU360" s="317"/>
      <c r="AV360" s="270"/>
      <c r="AW360" s="270"/>
      <c r="AX360" s="270"/>
      <c r="AY360" s="270"/>
      <c r="AZ360" s="270"/>
      <c r="BB360" s="274"/>
      <c r="BD360" s="274"/>
      <c r="BF360" s="274"/>
      <c r="BH360" s="274"/>
    </row>
    <row r="361" spans="2:60" s="250" customFormat="1" x14ac:dyDescent="0.25">
      <c r="B361" s="270"/>
      <c r="C361" s="270"/>
      <c r="D361" s="271"/>
      <c r="E361" s="270"/>
      <c r="F361" s="270"/>
      <c r="G361" s="270"/>
      <c r="H361" s="270"/>
      <c r="I361" s="270"/>
      <c r="J361" s="270"/>
      <c r="K361" s="270"/>
      <c r="L361" s="315"/>
      <c r="M361" s="270"/>
      <c r="N361" s="270"/>
      <c r="O361" s="270"/>
      <c r="P361" s="270"/>
      <c r="Q361" s="270"/>
      <c r="R361" s="270"/>
      <c r="S361" s="270"/>
      <c r="T361" s="270"/>
      <c r="U361" s="270"/>
      <c r="V361" s="270"/>
      <c r="W361" s="270"/>
      <c r="X361" s="270"/>
      <c r="Y361" s="270"/>
      <c r="Z361" s="270"/>
      <c r="AA361" s="270"/>
      <c r="AB361" s="270"/>
      <c r="AC361" s="270"/>
      <c r="AD361" s="270"/>
      <c r="AE361" s="270"/>
      <c r="AF361" s="270"/>
      <c r="AG361" s="270"/>
      <c r="AH361" s="270"/>
      <c r="AI361" s="270"/>
      <c r="AJ361" s="270"/>
      <c r="AK361" s="270"/>
      <c r="AL361" s="270"/>
      <c r="AM361" s="316"/>
      <c r="AN361" s="316"/>
      <c r="AO361" s="316"/>
      <c r="AP361" s="316"/>
      <c r="AQ361" s="270"/>
      <c r="AR361" s="270"/>
      <c r="AS361" s="270"/>
      <c r="AT361" s="270"/>
      <c r="AU361" s="317"/>
      <c r="AV361" s="270"/>
      <c r="AW361" s="270"/>
      <c r="AX361" s="270"/>
      <c r="AY361" s="270"/>
      <c r="AZ361" s="270"/>
      <c r="BB361" s="274"/>
      <c r="BD361" s="274"/>
      <c r="BF361" s="274"/>
      <c r="BH361" s="274"/>
    </row>
    <row r="362" spans="2:60" s="250" customFormat="1" x14ac:dyDescent="0.25">
      <c r="B362" s="270"/>
      <c r="C362" s="270"/>
      <c r="D362" s="271"/>
      <c r="E362" s="270"/>
      <c r="F362" s="270"/>
      <c r="G362" s="270"/>
      <c r="H362" s="270"/>
      <c r="I362" s="270"/>
      <c r="J362" s="270"/>
      <c r="K362" s="270"/>
      <c r="L362" s="315"/>
      <c r="M362" s="270"/>
      <c r="N362" s="270"/>
      <c r="O362" s="270"/>
      <c r="P362" s="270"/>
      <c r="Q362" s="270"/>
      <c r="R362" s="270"/>
      <c r="S362" s="270"/>
      <c r="T362" s="270"/>
      <c r="U362" s="270"/>
      <c r="V362" s="270"/>
      <c r="W362" s="270"/>
      <c r="X362" s="270"/>
      <c r="Y362" s="270"/>
      <c r="Z362" s="270"/>
      <c r="AA362" s="270"/>
      <c r="AB362" s="270"/>
      <c r="AC362" s="270"/>
      <c r="AD362" s="270"/>
      <c r="AE362" s="270"/>
      <c r="AF362" s="270"/>
      <c r="AG362" s="270"/>
      <c r="AH362" s="270"/>
      <c r="AI362" s="270"/>
      <c r="AJ362" s="270"/>
      <c r="AK362" s="270"/>
      <c r="AL362" s="270"/>
      <c r="AM362" s="316"/>
      <c r="AN362" s="316"/>
      <c r="AO362" s="316"/>
      <c r="AP362" s="316"/>
      <c r="AQ362" s="270"/>
      <c r="AR362" s="270"/>
      <c r="AS362" s="270"/>
      <c r="AT362" s="270"/>
      <c r="AU362" s="317"/>
      <c r="AV362" s="270"/>
      <c r="AW362" s="270"/>
      <c r="AX362" s="270"/>
      <c r="AY362" s="270"/>
      <c r="AZ362" s="270"/>
      <c r="BB362" s="274"/>
      <c r="BD362" s="274"/>
      <c r="BF362" s="274"/>
      <c r="BH362" s="274"/>
    </row>
    <row r="363" spans="2:60" s="250" customFormat="1" x14ac:dyDescent="0.25">
      <c r="B363" s="270"/>
      <c r="C363" s="270"/>
      <c r="D363" s="271"/>
      <c r="E363" s="270"/>
      <c r="F363" s="270"/>
      <c r="G363" s="270"/>
      <c r="H363" s="270"/>
      <c r="I363" s="270"/>
      <c r="J363" s="270"/>
      <c r="K363" s="270"/>
      <c r="L363" s="315"/>
      <c r="M363" s="270"/>
      <c r="N363" s="270"/>
      <c r="O363" s="270"/>
      <c r="P363" s="270"/>
      <c r="Q363" s="270"/>
      <c r="R363" s="270"/>
      <c r="S363" s="270"/>
      <c r="T363" s="270"/>
      <c r="U363" s="270"/>
      <c r="V363" s="270"/>
      <c r="W363" s="270"/>
      <c r="X363" s="270"/>
      <c r="Y363" s="270"/>
      <c r="Z363" s="270"/>
      <c r="AA363" s="270"/>
      <c r="AB363" s="270"/>
      <c r="AC363" s="270"/>
      <c r="AD363" s="270"/>
      <c r="AE363" s="270"/>
      <c r="AF363" s="270"/>
      <c r="AG363" s="270"/>
      <c r="AH363" s="270"/>
      <c r="AI363" s="270"/>
      <c r="AJ363" s="270"/>
      <c r="AK363" s="270"/>
      <c r="AL363" s="270"/>
      <c r="AM363" s="316"/>
      <c r="AN363" s="316"/>
      <c r="AO363" s="316"/>
      <c r="AP363" s="316"/>
      <c r="AQ363" s="270"/>
      <c r="AR363" s="270"/>
      <c r="AS363" s="270"/>
      <c r="AT363" s="270"/>
      <c r="AU363" s="317"/>
      <c r="AV363" s="270"/>
      <c r="AW363" s="270"/>
      <c r="AX363" s="270"/>
      <c r="AY363" s="270"/>
      <c r="AZ363" s="270"/>
      <c r="BB363" s="274"/>
      <c r="BD363" s="274"/>
      <c r="BF363" s="274"/>
      <c r="BH363" s="274"/>
    </row>
    <row r="364" spans="2:60" s="250" customFormat="1" x14ac:dyDescent="0.25">
      <c r="B364" s="270"/>
      <c r="C364" s="270"/>
      <c r="D364" s="271"/>
      <c r="E364" s="270"/>
      <c r="F364" s="270"/>
      <c r="G364" s="270"/>
      <c r="H364" s="270"/>
      <c r="I364" s="270"/>
      <c r="J364" s="270"/>
      <c r="K364" s="270"/>
      <c r="L364" s="315"/>
      <c r="M364" s="270"/>
      <c r="N364" s="270"/>
      <c r="O364" s="270"/>
      <c r="P364" s="270"/>
      <c r="Q364" s="270"/>
      <c r="R364" s="270"/>
      <c r="S364" s="270"/>
      <c r="T364" s="270"/>
      <c r="U364" s="270"/>
      <c r="V364" s="270"/>
      <c r="W364" s="270"/>
      <c r="X364" s="270"/>
      <c r="Y364" s="270"/>
      <c r="Z364" s="270"/>
      <c r="AA364" s="270"/>
      <c r="AB364" s="270"/>
      <c r="AC364" s="270"/>
      <c r="AD364" s="270"/>
      <c r="AE364" s="270"/>
      <c r="AF364" s="270"/>
      <c r="AG364" s="270"/>
      <c r="AH364" s="270"/>
      <c r="AI364" s="270"/>
      <c r="AJ364" s="270"/>
      <c r="AK364" s="270"/>
      <c r="AL364" s="270"/>
      <c r="AM364" s="316"/>
      <c r="AN364" s="316"/>
      <c r="AO364" s="316"/>
      <c r="AP364" s="316"/>
      <c r="AQ364" s="270"/>
      <c r="AR364" s="270"/>
      <c r="AS364" s="270"/>
      <c r="AT364" s="270"/>
      <c r="AU364" s="317"/>
      <c r="AV364" s="270"/>
      <c r="AW364" s="270"/>
      <c r="AX364" s="270"/>
      <c r="AY364" s="270"/>
      <c r="AZ364" s="270"/>
      <c r="BB364" s="274"/>
      <c r="BD364" s="274"/>
      <c r="BF364" s="274"/>
      <c r="BH364" s="274"/>
    </row>
    <row r="365" spans="2:60" s="250" customFormat="1" x14ac:dyDescent="0.25">
      <c r="B365" s="270"/>
      <c r="C365" s="270"/>
      <c r="D365" s="271"/>
      <c r="E365" s="270"/>
      <c r="F365" s="270"/>
      <c r="G365" s="270"/>
      <c r="H365" s="270"/>
      <c r="I365" s="270"/>
      <c r="J365" s="270"/>
      <c r="K365" s="270"/>
      <c r="L365" s="315"/>
      <c r="M365" s="270"/>
      <c r="N365" s="270"/>
      <c r="O365" s="270"/>
      <c r="P365" s="270"/>
      <c r="Q365" s="270"/>
      <c r="R365" s="270"/>
      <c r="S365" s="270"/>
      <c r="T365" s="270"/>
      <c r="U365" s="270"/>
      <c r="V365" s="270"/>
      <c r="W365" s="270"/>
      <c r="X365" s="270"/>
      <c r="Y365" s="270"/>
      <c r="Z365" s="270"/>
      <c r="AA365" s="270"/>
      <c r="AB365" s="270"/>
      <c r="AC365" s="270"/>
      <c r="AD365" s="270"/>
      <c r="AE365" s="270"/>
      <c r="AF365" s="270"/>
      <c r="AG365" s="270"/>
      <c r="AH365" s="270"/>
      <c r="AI365" s="270"/>
      <c r="AJ365" s="270"/>
      <c r="AK365" s="270"/>
      <c r="AL365" s="270"/>
      <c r="AM365" s="316"/>
      <c r="AN365" s="316"/>
      <c r="AO365" s="316"/>
      <c r="AP365" s="316"/>
      <c r="AQ365" s="270"/>
      <c r="AR365" s="270"/>
      <c r="AS365" s="270"/>
      <c r="AT365" s="270"/>
      <c r="AU365" s="317"/>
      <c r="AV365" s="270"/>
      <c r="AW365" s="270"/>
      <c r="AX365" s="270"/>
      <c r="AY365" s="270"/>
      <c r="AZ365" s="270"/>
      <c r="BB365" s="274"/>
      <c r="BD365" s="274"/>
      <c r="BF365" s="274"/>
      <c r="BH365" s="274"/>
    </row>
    <row r="366" spans="2:60" s="250" customFormat="1" x14ac:dyDescent="0.25">
      <c r="B366" s="270"/>
      <c r="C366" s="270"/>
      <c r="D366" s="271"/>
      <c r="E366" s="270"/>
      <c r="F366" s="270"/>
      <c r="G366" s="270"/>
      <c r="H366" s="270"/>
      <c r="I366" s="270"/>
      <c r="J366" s="270"/>
      <c r="K366" s="270"/>
      <c r="L366" s="315"/>
      <c r="M366" s="270"/>
      <c r="N366" s="270"/>
      <c r="O366" s="270"/>
      <c r="P366" s="270"/>
      <c r="Q366" s="270"/>
      <c r="R366" s="270"/>
      <c r="S366" s="270"/>
      <c r="T366" s="270"/>
      <c r="U366" s="270"/>
      <c r="V366" s="270"/>
      <c r="W366" s="270"/>
      <c r="X366" s="270"/>
      <c r="Y366" s="270"/>
      <c r="Z366" s="270"/>
      <c r="AA366" s="270"/>
      <c r="AB366" s="270"/>
      <c r="AC366" s="270"/>
      <c r="AD366" s="270"/>
      <c r="AE366" s="270"/>
      <c r="AF366" s="270"/>
      <c r="AG366" s="270"/>
      <c r="AH366" s="270"/>
      <c r="AI366" s="270"/>
      <c r="AJ366" s="270"/>
      <c r="AK366" s="270"/>
      <c r="AL366" s="270"/>
      <c r="AM366" s="316"/>
      <c r="AN366" s="316"/>
      <c r="AO366" s="316"/>
      <c r="AP366" s="316"/>
      <c r="AQ366" s="270"/>
      <c r="AR366" s="270"/>
      <c r="AS366" s="270"/>
      <c r="AT366" s="270"/>
      <c r="AU366" s="317"/>
      <c r="AV366" s="270"/>
      <c r="AW366" s="270"/>
      <c r="AX366" s="270"/>
      <c r="AY366" s="270"/>
      <c r="AZ366" s="270"/>
      <c r="BB366" s="274"/>
      <c r="BD366" s="274"/>
      <c r="BF366" s="274"/>
      <c r="BH366" s="274"/>
    </row>
    <row r="367" spans="2:60" s="250" customFormat="1" x14ac:dyDescent="0.25">
      <c r="B367" s="270"/>
      <c r="C367" s="270"/>
      <c r="D367" s="271"/>
      <c r="E367" s="270"/>
      <c r="F367" s="270"/>
      <c r="G367" s="270"/>
      <c r="H367" s="270"/>
      <c r="I367" s="270"/>
      <c r="J367" s="270"/>
      <c r="K367" s="270"/>
      <c r="L367" s="315"/>
      <c r="M367" s="270"/>
      <c r="N367" s="270"/>
      <c r="O367" s="270"/>
      <c r="P367" s="270"/>
      <c r="Q367" s="270"/>
      <c r="R367" s="270"/>
      <c r="S367" s="270"/>
      <c r="T367" s="270"/>
      <c r="U367" s="270"/>
      <c r="V367" s="270"/>
      <c r="W367" s="270"/>
      <c r="X367" s="270"/>
      <c r="Y367" s="270"/>
      <c r="Z367" s="270"/>
      <c r="AA367" s="270"/>
      <c r="AB367" s="270"/>
      <c r="AC367" s="270"/>
      <c r="AD367" s="270"/>
      <c r="AE367" s="270"/>
      <c r="AF367" s="270"/>
      <c r="AG367" s="270"/>
      <c r="AH367" s="270"/>
      <c r="AI367" s="270"/>
      <c r="AJ367" s="270"/>
      <c r="AK367" s="270"/>
      <c r="AL367" s="270"/>
      <c r="AM367" s="316"/>
      <c r="AN367" s="316"/>
      <c r="AO367" s="316"/>
      <c r="AP367" s="316"/>
      <c r="AQ367" s="270"/>
      <c r="AR367" s="270"/>
      <c r="AS367" s="270"/>
      <c r="AT367" s="270"/>
      <c r="AU367" s="317"/>
      <c r="AV367" s="270"/>
      <c r="AW367" s="270"/>
      <c r="AX367" s="270"/>
      <c r="AY367" s="270"/>
      <c r="AZ367" s="270"/>
      <c r="BB367" s="274"/>
      <c r="BD367" s="274"/>
      <c r="BF367" s="274"/>
      <c r="BH367" s="274"/>
    </row>
    <row r="368" spans="2:60" s="250" customFormat="1" x14ac:dyDescent="0.25">
      <c r="B368" s="270"/>
      <c r="C368" s="270"/>
      <c r="D368" s="271"/>
      <c r="E368" s="270"/>
      <c r="F368" s="270"/>
      <c r="G368" s="270"/>
      <c r="H368" s="270"/>
      <c r="I368" s="270"/>
      <c r="J368" s="270"/>
      <c r="K368" s="270"/>
      <c r="L368" s="315"/>
      <c r="M368" s="270"/>
      <c r="N368" s="270"/>
      <c r="O368" s="270"/>
      <c r="P368" s="270"/>
      <c r="Q368" s="270"/>
      <c r="R368" s="270"/>
      <c r="S368" s="270"/>
      <c r="T368" s="270"/>
      <c r="U368" s="270"/>
      <c r="V368" s="270"/>
      <c r="W368" s="270"/>
      <c r="X368" s="270"/>
      <c r="Y368" s="270"/>
      <c r="Z368" s="270"/>
      <c r="AA368" s="270"/>
      <c r="AB368" s="270"/>
      <c r="AC368" s="270"/>
      <c r="AD368" s="270"/>
      <c r="AE368" s="270"/>
      <c r="AF368" s="270"/>
      <c r="AG368" s="270"/>
      <c r="AH368" s="270"/>
      <c r="AI368" s="270"/>
      <c r="AJ368" s="270"/>
      <c r="AK368" s="270"/>
      <c r="AL368" s="270"/>
      <c r="AM368" s="316"/>
      <c r="AN368" s="316"/>
      <c r="AO368" s="316"/>
      <c r="AP368" s="316"/>
      <c r="AQ368" s="270"/>
      <c r="AR368" s="270"/>
      <c r="AS368" s="270"/>
      <c r="AT368" s="270"/>
      <c r="AU368" s="317"/>
      <c r="AV368" s="270"/>
      <c r="AW368" s="270"/>
      <c r="AX368" s="270"/>
      <c r="AY368" s="270"/>
      <c r="AZ368" s="270"/>
      <c r="BB368" s="274"/>
      <c r="BD368" s="274"/>
      <c r="BF368" s="274"/>
      <c r="BH368" s="274"/>
    </row>
    <row r="369" spans="2:60" s="250" customFormat="1" x14ac:dyDescent="0.25">
      <c r="B369" s="270"/>
      <c r="C369" s="270"/>
      <c r="D369" s="271"/>
      <c r="E369" s="270"/>
      <c r="F369" s="270"/>
      <c r="G369" s="270"/>
      <c r="H369" s="270"/>
      <c r="I369" s="270"/>
      <c r="J369" s="270"/>
      <c r="K369" s="270"/>
      <c r="L369" s="315"/>
      <c r="M369" s="270"/>
      <c r="N369" s="270"/>
      <c r="O369" s="270"/>
      <c r="P369" s="270"/>
      <c r="Q369" s="270"/>
      <c r="R369" s="270"/>
      <c r="S369" s="270"/>
      <c r="T369" s="270"/>
      <c r="U369" s="270"/>
      <c r="V369" s="270"/>
      <c r="W369" s="270"/>
      <c r="X369" s="270"/>
      <c r="Y369" s="270"/>
      <c r="Z369" s="270"/>
      <c r="AA369" s="270"/>
      <c r="AB369" s="270"/>
      <c r="AC369" s="270"/>
      <c r="AD369" s="270"/>
      <c r="AE369" s="270"/>
      <c r="AF369" s="270"/>
      <c r="AG369" s="270"/>
      <c r="AH369" s="270"/>
      <c r="AI369" s="270"/>
      <c r="AJ369" s="270"/>
      <c r="AK369" s="270"/>
      <c r="AL369" s="270"/>
      <c r="AM369" s="316"/>
      <c r="AN369" s="316"/>
      <c r="AO369" s="316"/>
      <c r="AP369" s="316"/>
      <c r="AQ369" s="270"/>
      <c r="AR369" s="270"/>
      <c r="AS369" s="270"/>
      <c r="AT369" s="270"/>
      <c r="AU369" s="317"/>
      <c r="AV369" s="270"/>
      <c r="AW369" s="270"/>
      <c r="AX369" s="270"/>
      <c r="AY369" s="270"/>
      <c r="AZ369" s="270"/>
      <c r="BB369" s="274"/>
      <c r="BD369" s="274"/>
      <c r="BF369" s="274"/>
      <c r="BH369" s="274"/>
    </row>
    <row r="370" spans="2:60" s="250" customFormat="1" x14ac:dyDescent="0.25">
      <c r="B370" s="270"/>
      <c r="C370" s="270"/>
      <c r="D370" s="271"/>
      <c r="E370" s="270"/>
      <c r="F370" s="270"/>
      <c r="G370" s="270"/>
      <c r="H370" s="270"/>
      <c r="I370" s="270"/>
      <c r="J370" s="270"/>
      <c r="K370" s="270"/>
      <c r="L370" s="315"/>
      <c r="M370" s="270"/>
      <c r="N370" s="270"/>
      <c r="O370" s="270"/>
      <c r="P370" s="270"/>
      <c r="Q370" s="270"/>
      <c r="R370" s="270"/>
      <c r="S370" s="270"/>
      <c r="T370" s="270"/>
      <c r="U370" s="270"/>
      <c r="V370" s="270"/>
      <c r="W370" s="270"/>
      <c r="X370" s="270"/>
      <c r="Y370" s="270"/>
      <c r="Z370" s="270"/>
      <c r="AA370" s="270"/>
      <c r="AB370" s="270"/>
      <c r="AC370" s="270"/>
      <c r="AD370" s="270"/>
      <c r="AE370" s="270"/>
      <c r="AF370" s="270"/>
      <c r="AG370" s="270"/>
      <c r="AH370" s="270"/>
      <c r="AI370" s="270"/>
      <c r="AJ370" s="270"/>
      <c r="AK370" s="270"/>
      <c r="AL370" s="270"/>
      <c r="AM370" s="316"/>
      <c r="AN370" s="316"/>
      <c r="AO370" s="316"/>
      <c r="AP370" s="316"/>
      <c r="AQ370" s="270"/>
      <c r="AR370" s="270"/>
      <c r="AS370" s="270"/>
      <c r="AT370" s="270"/>
      <c r="AU370" s="317"/>
      <c r="AV370" s="270"/>
      <c r="AW370" s="270"/>
      <c r="AX370" s="270"/>
      <c r="AY370" s="270"/>
      <c r="AZ370" s="270"/>
      <c r="BB370" s="274"/>
      <c r="BD370" s="274"/>
      <c r="BF370" s="274"/>
      <c r="BH370" s="274"/>
    </row>
    <row r="371" spans="2:60" s="250" customFormat="1" x14ac:dyDescent="0.25">
      <c r="B371" s="270"/>
      <c r="C371" s="270"/>
      <c r="D371" s="271"/>
      <c r="E371" s="270"/>
      <c r="F371" s="270"/>
      <c r="G371" s="270"/>
      <c r="H371" s="270"/>
      <c r="I371" s="270"/>
      <c r="J371" s="270"/>
      <c r="K371" s="270"/>
      <c r="L371" s="315"/>
      <c r="M371" s="270"/>
      <c r="N371" s="270"/>
      <c r="O371" s="270"/>
      <c r="P371" s="270"/>
      <c r="Q371" s="270"/>
      <c r="R371" s="270"/>
      <c r="S371" s="270"/>
      <c r="T371" s="270"/>
      <c r="U371" s="270"/>
      <c r="V371" s="270"/>
      <c r="W371" s="270"/>
      <c r="X371" s="270"/>
      <c r="Y371" s="270"/>
      <c r="Z371" s="270"/>
      <c r="AA371" s="270"/>
      <c r="AB371" s="270"/>
      <c r="AC371" s="270"/>
      <c r="AD371" s="270"/>
      <c r="AE371" s="270"/>
      <c r="AF371" s="270"/>
      <c r="AG371" s="270"/>
      <c r="AH371" s="270"/>
      <c r="AI371" s="270"/>
      <c r="AJ371" s="270"/>
      <c r="AK371" s="270"/>
      <c r="AL371" s="270"/>
      <c r="AM371" s="316"/>
      <c r="AN371" s="316"/>
      <c r="AO371" s="316"/>
      <c r="AP371" s="316"/>
      <c r="AQ371" s="270"/>
      <c r="AR371" s="270"/>
      <c r="AS371" s="270"/>
      <c r="AT371" s="270"/>
      <c r="AU371" s="317"/>
      <c r="AV371" s="270"/>
      <c r="AW371" s="270"/>
      <c r="AX371" s="270"/>
      <c r="AY371" s="270"/>
      <c r="AZ371" s="270"/>
      <c r="BB371" s="274"/>
      <c r="BD371" s="274"/>
      <c r="BF371" s="274"/>
      <c r="BH371" s="274"/>
    </row>
    <row r="372" spans="2:60" s="250" customFormat="1" x14ac:dyDescent="0.25">
      <c r="B372" s="270"/>
      <c r="C372" s="270"/>
      <c r="D372" s="271"/>
      <c r="E372" s="270"/>
      <c r="F372" s="270"/>
      <c r="G372" s="270"/>
      <c r="H372" s="270"/>
      <c r="I372" s="270"/>
      <c r="J372" s="270"/>
      <c r="K372" s="270"/>
      <c r="L372" s="315"/>
      <c r="M372" s="270"/>
      <c r="N372" s="270"/>
      <c r="O372" s="270"/>
      <c r="P372" s="270"/>
      <c r="Q372" s="270"/>
      <c r="R372" s="270"/>
      <c r="S372" s="270"/>
      <c r="T372" s="270"/>
      <c r="U372" s="270"/>
      <c r="V372" s="270"/>
      <c r="W372" s="270"/>
      <c r="X372" s="270"/>
      <c r="Y372" s="270"/>
      <c r="Z372" s="270"/>
      <c r="AA372" s="270"/>
      <c r="AB372" s="270"/>
      <c r="AC372" s="270"/>
      <c r="AD372" s="270"/>
      <c r="AE372" s="270"/>
      <c r="AF372" s="270"/>
      <c r="AG372" s="270"/>
      <c r="AH372" s="270"/>
      <c r="AI372" s="270"/>
      <c r="AJ372" s="270"/>
      <c r="AK372" s="270"/>
      <c r="AL372" s="270"/>
      <c r="AM372" s="316"/>
      <c r="AN372" s="316"/>
      <c r="AO372" s="316"/>
      <c r="AP372" s="316"/>
      <c r="AQ372" s="270"/>
      <c r="AR372" s="270"/>
      <c r="AS372" s="270"/>
      <c r="AT372" s="270"/>
      <c r="AU372" s="317"/>
      <c r="AV372" s="270"/>
      <c r="AW372" s="270"/>
      <c r="AX372" s="270"/>
      <c r="AY372" s="270"/>
      <c r="AZ372" s="270"/>
      <c r="BB372" s="274"/>
      <c r="BD372" s="274"/>
      <c r="BF372" s="274"/>
      <c r="BH372" s="274"/>
    </row>
    <row r="373" spans="2:60" s="250" customFormat="1" x14ac:dyDescent="0.25">
      <c r="B373" s="270"/>
      <c r="C373" s="270"/>
      <c r="D373" s="271"/>
      <c r="E373" s="270"/>
      <c r="F373" s="270"/>
      <c r="G373" s="270"/>
      <c r="H373" s="270"/>
      <c r="I373" s="270"/>
      <c r="J373" s="270"/>
      <c r="K373" s="270"/>
      <c r="L373" s="315"/>
      <c r="M373" s="270"/>
      <c r="N373" s="270"/>
      <c r="O373" s="270"/>
      <c r="P373" s="270"/>
      <c r="Q373" s="270"/>
      <c r="R373" s="270"/>
      <c r="S373" s="270"/>
      <c r="T373" s="270"/>
      <c r="U373" s="270"/>
      <c r="V373" s="270"/>
      <c r="W373" s="270"/>
      <c r="X373" s="270"/>
      <c r="Y373" s="270"/>
      <c r="Z373" s="270"/>
      <c r="AA373" s="270"/>
      <c r="AB373" s="270"/>
      <c r="AC373" s="270"/>
      <c r="AD373" s="270"/>
      <c r="AE373" s="270"/>
      <c r="AF373" s="270"/>
      <c r="AG373" s="270"/>
      <c r="AH373" s="270"/>
      <c r="AI373" s="270"/>
      <c r="AJ373" s="270"/>
      <c r="AK373" s="270"/>
      <c r="AL373" s="270"/>
      <c r="AM373" s="316"/>
      <c r="AN373" s="316"/>
      <c r="AO373" s="316"/>
      <c r="AP373" s="316"/>
      <c r="AQ373" s="270"/>
      <c r="AR373" s="270"/>
      <c r="AS373" s="270"/>
      <c r="AT373" s="270"/>
      <c r="AU373" s="317"/>
      <c r="AV373" s="270"/>
      <c r="AW373" s="270"/>
      <c r="AX373" s="270"/>
      <c r="AY373" s="270"/>
      <c r="AZ373" s="270"/>
      <c r="BB373" s="274"/>
      <c r="BD373" s="274"/>
      <c r="BF373" s="274"/>
      <c r="BH373" s="274"/>
    </row>
    <row r="374" spans="2:60" s="250" customFormat="1" x14ac:dyDescent="0.25">
      <c r="B374" s="270"/>
      <c r="C374" s="270"/>
      <c r="D374" s="271"/>
      <c r="E374" s="270"/>
      <c r="F374" s="270"/>
      <c r="G374" s="270"/>
      <c r="H374" s="270"/>
      <c r="I374" s="270"/>
      <c r="J374" s="270"/>
      <c r="K374" s="270"/>
      <c r="L374" s="315"/>
      <c r="M374" s="270"/>
      <c r="N374" s="270"/>
      <c r="O374" s="270"/>
      <c r="P374" s="270"/>
      <c r="Q374" s="270"/>
      <c r="R374" s="270"/>
      <c r="S374" s="270"/>
      <c r="T374" s="270"/>
      <c r="U374" s="270"/>
      <c r="V374" s="270"/>
      <c r="W374" s="270"/>
      <c r="X374" s="270"/>
      <c r="Y374" s="270"/>
      <c r="Z374" s="270"/>
      <c r="AA374" s="270"/>
      <c r="AB374" s="270"/>
      <c r="AC374" s="270"/>
      <c r="AD374" s="270"/>
      <c r="AE374" s="270"/>
      <c r="AF374" s="270"/>
      <c r="AG374" s="270"/>
      <c r="AH374" s="270"/>
      <c r="AI374" s="270"/>
      <c r="AJ374" s="270"/>
      <c r="AK374" s="270"/>
      <c r="AL374" s="270"/>
      <c r="AM374" s="316"/>
      <c r="AN374" s="316"/>
      <c r="AO374" s="316"/>
      <c r="AP374" s="316"/>
      <c r="AQ374" s="270"/>
      <c r="AR374" s="270"/>
      <c r="AS374" s="270"/>
      <c r="AT374" s="270"/>
      <c r="AU374" s="317"/>
      <c r="AV374" s="270"/>
      <c r="AW374" s="270"/>
      <c r="AX374" s="270"/>
      <c r="AY374" s="270"/>
      <c r="AZ374" s="270"/>
      <c r="BB374" s="274"/>
      <c r="BD374" s="274"/>
      <c r="BF374" s="274"/>
      <c r="BH374" s="274"/>
    </row>
    <row r="375" spans="2:60" s="250" customFormat="1" x14ac:dyDescent="0.25">
      <c r="B375" s="270"/>
      <c r="C375" s="270"/>
      <c r="D375" s="271"/>
      <c r="E375" s="270"/>
      <c r="F375" s="270"/>
      <c r="G375" s="270"/>
      <c r="H375" s="270"/>
      <c r="I375" s="270"/>
      <c r="J375" s="270"/>
      <c r="K375" s="270"/>
      <c r="L375" s="315"/>
      <c r="M375" s="270"/>
      <c r="N375" s="270"/>
      <c r="O375" s="270"/>
      <c r="P375" s="270"/>
      <c r="Q375" s="270"/>
      <c r="R375" s="270"/>
      <c r="S375" s="270"/>
      <c r="T375" s="270"/>
      <c r="U375" s="270"/>
      <c r="V375" s="270"/>
      <c r="W375" s="270"/>
      <c r="X375" s="270"/>
      <c r="Y375" s="270"/>
      <c r="Z375" s="270"/>
      <c r="AA375" s="270"/>
      <c r="AB375" s="270"/>
      <c r="AC375" s="270"/>
      <c r="AD375" s="270"/>
      <c r="AE375" s="270"/>
      <c r="AF375" s="270"/>
      <c r="AG375" s="270"/>
      <c r="AH375" s="270"/>
      <c r="AI375" s="270"/>
      <c r="AJ375" s="270"/>
      <c r="AK375" s="270"/>
      <c r="AL375" s="270"/>
      <c r="AM375" s="316"/>
      <c r="AN375" s="316"/>
      <c r="AO375" s="316"/>
      <c r="AP375" s="316"/>
      <c r="AQ375" s="270"/>
      <c r="AR375" s="270"/>
      <c r="AS375" s="270"/>
      <c r="AT375" s="270"/>
      <c r="AU375" s="317"/>
      <c r="AV375" s="270"/>
      <c r="AW375" s="270"/>
      <c r="AX375" s="270"/>
      <c r="AY375" s="270"/>
      <c r="AZ375" s="270"/>
      <c r="BB375" s="274"/>
      <c r="BD375" s="274"/>
      <c r="BF375" s="274"/>
      <c r="BH375" s="274"/>
    </row>
    <row r="376" spans="2:60" s="250" customFormat="1" x14ac:dyDescent="0.25">
      <c r="B376" s="270"/>
      <c r="C376" s="270"/>
      <c r="D376" s="271"/>
      <c r="E376" s="270"/>
      <c r="F376" s="270"/>
      <c r="G376" s="270"/>
      <c r="H376" s="270"/>
      <c r="I376" s="270"/>
      <c r="J376" s="270"/>
      <c r="K376" s="270"/>
      <c r="L376" s="315"/>
      <c r="M376" s="270"/>
      <c r="N376" s="270"/>
      <c r="O376" s="270"/>
      <c r="P376" s="270"/>
      <c r="Q376" s="270"/>
      <c r="R376" s="270"/>
      <c r="S376" s="270"/>
      <c r="T376" s="270"/>
      <c r="U376" s="270"/>
      <c r="V376" s="270"/>
      <c r="W376" s="270"/>
      <c r="X376" s="270"/>
      <c r="Y376" s="270"/>
      <c r="Z376" s="270"/>
      <c r="AA376" s="270"/>
      <c r="AB376" s="270"/>
      <c r="AC376" s="270"/>
      <c r="AD376" s="270"/>
      <c r="AE376" s="270"/>
      <c r="AF376" s="270"/>
      <c r="AG376" s="270"/>
      <c r="AH376" s="270"/>
      <c r="AI376" s="270"/>
      <c r="AJ376" s="270"/>
      <c r="AK376" s="270"/>
      <c r="AL376" s="270"/>
      <c r="AM376" s="316"/>
      <c r="AN376" s="316"/>
      <c r="AO376" s="316"/>
      <c r="AP376" s="316"/>
      <c r="AQ376" s="270"/>
      <c r="AR376" s="270"/>
      <c r="AS376" s="270"/>
      <c r="AT376" s="270"/>
      <c r="AU376" s="317"/>
      <c r="AV376" s="270"/>
      <c r="AW376" s="270"/>
      <c r="AX376" s="270"/>
      <c r="AY376" s="270"/>
      <c r="AZ376" s="270"/>
      <c r="BB376" s="274"/>
      <c r="BD376" s="274"/>
      <c r="BF376" s="274"/>
      <c r="BH376" s="274"/>
    </row>
    <row r="377" spans="2:60" s="250" customFormat="1" x14ac:dyDescent="0.25">
      <c r="B377" s="270"/>
      <c r="C377" s="270"/>
      <c r="D377" s="271"/>
      <c r="E377" s="270"/>
      <c r="F377" s="270"/>
      <c r="G377" s="270"/>
      <c r="H377" s="270"/>
      <c r="I377" s="270"/>
      <c r="J377" s="270"/>
      <c r="K377" s="270"/>
      <c r="L377" s="315"/>
      <c r="M377" s="270"/>
      <c r="N377" s="270"/>
      <c r="O377" s="270"/>
      <c r="P377" s="270"/>
      <c r="Q377" s="270"/>
      <c r="R377" s="270"/>
      <c r="S377" s="270"/>
      <c r="T377" s="270"/>
      <c r="U377" s="270"/>
      <c r="V377" s="270"/>
      <c r="W377" s="270"/>
      <c r="X377" s="270"/>
      <c r="Y377" s="270"/>
      <c r="Z377" s="270"/>
      <c r="AA377" s="270"/>
      <c r="AB377" s="270"/>
      <c r="AC377" s="270"/>
      <c r="AD377" s="270"/>
      <c r="AE377" s="270"/>
      <c r="AF377" s="270"/>
      <c r="AG377" s="270"/>
      <c r="AH377" s="270"/>
      <c r="AI377" s="270"/>
      <c r="AJ377" s="270"/>
      <c r="AK377" s="270"/>
      <c r="AL377" s="270"/>
      <c r="AM377" s="316"/>
      <c r="AN377" s="316"/>
      <c r="AO377" s="316"/>
      <c r="AP377" s="316"/>
      <c r="AQ377" s="270"/>
      <c r="AR377" s="270"/>
      <c r="AS377" s="270"/>
      <c r="AT377" s="270"/>
      <c r="AU377" s="317"/>
      <c r="AV377" s="270"/>
      <c r="AW377" s="270"/>
      <c r="AX377" s="270"/>
      <c r="AY377" s="270"/>
      <c r="AZ377" s="270"/>
      <c r="BB377" s="274"/>
      <c r="BD377" s="274"/>
      <c r="BF377" s="274"/>
      <c r="BH377" s="274"/>
    </row>
    <row r="378" spans="2:60" s="250" customFormat="1" x14ac:dyDescent="0.25">
      <c r="B378" s="270"/>
      <c r="C378" s="270"/>
      <c r="D378" s="271"/>
      <c r="E378" s="270"/>
      <c r="F378" s="270"/>
      <c r="G378" s="270"/>
      <c r="H378" s="270"/>
      <c r="I378" s="270"/>
      <c r="J378" s="270"/>
      <c r="K378" s="270"/>
      <c r="L378" s="315"/>
      <c r="M378" s="270"/>
      <c r="N378" s="270"/>
      <c r="O378" s="270"/>
      <c r="P378" s="270"/>
      <c r="Q378" s="270"/>
      <c r="R378" s="270"/>
      <c r="S378" s="270"/>
      <c r="T378" s="270"/>
      <c r="U378" s="270"/>
      <c r="V378" s="270"/>
      <c r="W378" s="270"/>
      <c r="X378" s="270"/>
      <c r="Y378" s="270"/>
      <c r="Z378" s="270"/>
      <c r="AA378" s="270"/>
      <c r="AB378" s="270"/>
      <c r="AC378" s="270"/>
      <c r="AD378" s="270"/>
      <c r="AE378" s="270"/>
      <c r="AF378" s="270"/>
      <c r="AG378" s="270"/>
      <c r="AH378" s="270"/>
      <c r="AI378" s="270"/>
      <c r="AJ378" s="270"/>
      <c r="AK378" s="270"/>
      <c r="AL378" s="270"/>
      <c r="AM378" s="316"/>
      <c r="AN378" s="316"/>
      <c r="AO378" s="316"/>
      <c r="AP378" s="316"/>
      <c r="AQ378" s="270"/>
      <c r="AR378" s="270"/>
      <c r="AS378" s="270"/>
      <c r="AT378" s="270"/>
      <c r="AU378" s="317"/>
      <c r="AV378" s="270"/>
      <c r="AW378" s="270"/>
      <c r="AX378" s="270"/>
      <c r="AY378" s="270"/>
      <c r="AZ378" s="270"/>
      <c r="BB378" s="274"/>
      <c r="BD378" s="274"/>
      <c r="BF378" s="274"/>
      <c r="BH378" s="274"/>
    </row>
    <row r="379" spans="2:60" s="250" customFormat="1" x14ac:dyDescent="0.25">
      <c r="B379" s="270"/>
      <c r="C379" s="270"/>
      <c r="D379" s="271"/>
      <c r="E379" s="270"/>
      <c r="F379" s="270"/>
      <c r="G379" s="270"/>
      <c r="H379" s="270"/>
      <c r="I379" s="270"/>
      <c r="J379" s="270"/>
      <c r="K379" s="270"/>
      <c r="L379" s="315"/>
      <c r="M379" s="270"/>
      <c r="N379" s="270"/>
      <c r="O379" s="270"/>
      <c r="P379" s="270"/>
      <c r="Q379" s="270"/>
      <c r="R379" s="270"/>
      <c r="S379" s="270"/>
      <c r="T379" s="270"/>
      <c r="U379" s="270"/>
      <c r="V379" s="270"/>
      <c r="W379" s="270"/>
      <c r="X379" s="270"/>
      <c r="Y379" s="270"/>
      <c r="Z379" s="270"/>
      <c r="AA379" s="270"/>
      <c r="AB379" s="270"/>
      <c r="AC379" s="270"/>
      <c r="AD379" s="270"/>
      <c r="AE379" s="270"/>
      <c r="AF379" s="270"/>
      <c r="AG379" s="270"/>
      <c r="AH379" s="270"/>
      <c r="AI379" s="270"/>
      <c r="AJ379" s="270"/>
      <c r="AK379" s="270"/>
      <c r="AL379" s="270"/>
      <c r="AM379" s="316"/>
      <c r="AN379" s="316"/>
      <c r="AO379" s="316"/>
      <c r="AP379" s="316"/>
      <c r="AQ379" s="270"/>
      <c r="AR379" s="270"/>
      <c r="AS379" s="270"/>
      <c r="AT379" s="270"/>
      <c r="AU379" s="317"/>
      <c r="AV379" s="270"/>
      <c r="AW379" s="270"/>
      <c r="AX379" s="270"/>
      <c r="AY379" s="270"/>
      <c r="AZ379" s="270"/>
      <c r="BB379" s="274"/>
      <c r="BD379" s="274"/>
      <c r="BF379" s="274"/>
      <c r="BH379" s="274"/>
    </row>
    <row r="380" spans="2:60" s="250" customFormat="1" x14ac:dyDescent="0.25">
      <c r="B380" s="270"/>
      <c r="C380" s="270"/>
      <c r="D380" s="271"/>
      <c r="E380" s="270"/>
      <c r="F380" s="270"/>
      <c r="G380" s="270"/>
      <c r="H380" s="270"/>
      <c r="I380" s="270"/>
      <c r="J380" s="270"/>
      <c r="K380" s="270"/>
      <c r="L380" s="315"/>
      <c r="M380" s="270"/>
      <c r="N380" s="270"/>
      <c r="O380" s="270"/>
      <c r="P380" s="270"/>
      <c r="Q380" s="270"/>
      <c r="R380" s="270"/>
      <c r="S380" s="270"/>
      <c r="T380" s="270"/>
      <c r="U380" s="270"/>
      <c r="V380" s="270"/>
      <c r="W380" s="270"/>
      <c r="X380" s="270"/>
      <c r="Y380" s="270"/>
      <c r="Z380" s="270"/>
      <c r="AA380" s="270"/>
      <c r="AB380" s="270"/>
      <c r="AC380" s="270"/>
      <c r="AD380" s="270"/>
      <c r="AE380" s="270"/>
      <c r="AF380" s="270"/>
      <c r="AG380" s="270"/>
      <c r="AH380" s="270"/>
      <c r="AI380" s="270"/>
      <c r="AJ380" s="270"/>
      <c r="AK380" s="270"/>
      <c r="AL380" s="270"/>
      <c r="AM380" s="316"/>
      <c r="AN380" s="316"/>
      <c r="AO380" s="316"/>
      <c r="AP380" s="316"/>
      <c r="AQ380" s="270"/>
      <c r="AR380" s="270"/>
      <c r="AS380" s="270"/>
      <c r="AT380" s="270"/>
      <c r="AU380" s="317"/>
      <c r="AV380" s="270"/>
      <c r="AW380" s="270"/>
      <c r="AX380" s="270"/>
      <c r="AY380" s="270"/>
      <c r="AZ380" s="270"/>
      <c r="BB380" s="274"/>
      <c r="BD380" s="274"/>
      <c r="BF380" s="274"/>
      <c r="BH380" s="274"/>
    </row>
    <row r="381" spans="2:60" s="250" customFormat="1" x14ac:dyDescent="0.25">
      <c r="B381" s="270"/>
      <c r="C381" s="270"/>
      <c r="D381" s="271"/>
      <c r="E381" s="270"/>
      <c r="F381" s="270"/>
      <c r="G381" s="270"/>
      <c r="H381" s="270"/>
      <c r="I381" s="270"/>
      <c r="J381" s="270"/>
      <c r="K381" s="270"/>
      <c r="L381" s="315"/>
      <c r="M381" s="270"/>
      <c r="N381" s="270"/>
      <c r="O381" s="270"/>
      <c r="P381" s="270"/>
      <c r="Q381" s="270"/>
      <c r="R381" s="270"/>
      <c r="S381" s="270"/>
      <c r="T381" s="270"/>
      <c r="U381" s="270"/>
      <c r="V381" s="270"/>
      <c r="W381" s="270"/>
      <c r="X381" s="270"/>
      <c r="Y381" s="270"/>
      <c r="Z381" s="270"/>
      <c r="AA381" s="270"/>
      <c r="AB381" s="270"/>
      <c r="AC381" s="270"/>
      <c r="AD381" s="270"/>
      <c r="AE381" s="270"/>
      <c r="AF381" s="270"/>
      <c r="AG381" s="270"/>
      <c r="AH381" s="270"/>
      <c r="AI381" s="270"/>
      <c r="AJ381" s="270"/>
      <c r="AK381" s="270"/>
      <c r="AL381" s="270"/>
      <c r="AM381" s="316"/>
      <c r="AN381" s="316"/>
      <c r="AO381" s="316"/>
      <c r="AP381" s="316"/>
      <c r="AQ381" s="270"/>
      <c r="AR381" s="270"/>
      <c r="AS381" s="270"/>
      <c r="AT381" s="270"/>
      <c r="AU381" s="317"/>
      <c r="AV381" s="270"/>
      <c r="AW381" s="270"/>
      <c r="AX381" s="270"/>
      <c r="AY381" s="270"/>
      <c r="AZ381" s="270"/>
      <c r="BB381" s="274"/>
      <c r="BD381" s="274"/>
      <c r="BF381" s="274"/>
      <c r="BH381" s="274"/>
    </row>
    <row r="382" spans="2:60" s="250" customFormat="1" x14ac:dyDescent="0.25">
      <c r="B382" s="270"/>
      <c r="C382" s="270"/>
      <c r="D382" s="271"/>
      <c r="E382" s="270"/>
      <c r="F382" s="270"/>
      <c r="G382" s="270"/>
      <c r="H382" s="270"/>
      <c r="I382" s="270"/>
      <c r="J382" s="270"/>
      <c r="K382" s="270"/>
      <c r="L382" s="315"/>
      <c r="M382" s="270"/>
      <c r="N382" s="270"/>
      <c r="O382" s="270"/>
      <c r="P382" s="270"/>
      <c r="Q382" s="270"/>
      <c r="R382" s="270"/>
      <c r="S382" s="270"/>
      <c r="T382" s="270"/>
      <c r="U382" s="270"/>
      <c r="V382" s="270"/>
      <c r="W382" s="270"/>
      <c r="X382" s="270"/>
      <c r="Y382" s="270"/>
      <c r="Z382" s="270"/>
      <c r="AA382" s="270"/>
      <c r="AB382" s="270"/>
      <c r="AC382" s="270"/>
      <c r="AD382" s="270"/>
      <c r="AE382" s="270"/>
      <c r="AF382" s="270"/>
      <c r="AG382" s="270"/>
      <c r="AH382" s="270"/>
      <c r="AI382" s="270"/>
      <c r="AJ382" s="270"/>
      <c r="AK382" s="270"/>
      <c r="AL382" s="270"/>
      <c r="AM382" s="316"/>
      <c r="AN382" s="316"/>
      <c r="AO382" s="316"/>
      <c r="AP382" s="316"/>
      <c r="AQ382" s="270"/>
      <c r="AR382" s="270"/>
      <c r="AS382" s="270"/>
      <c r="AT382" s="270"/>
      <c r="AU382" s="317"/>
      <c r="AV382" s="270"/>
      <c r="AW382" s="270"/>
      <c r="AX382" s="270"/>
      <c r="AY382" s="270"/>
      <c r="AZ382" s="270"/>
      <c r="BB382" s="274"/>
      <c r="BD382" s="274"/>
      <c r="BF382" s="274"/>
      <c r="BH382" s="274"/>
    </row>
    <row r="383" spans="2:60" s="250" customFormat="1" x14ac:dyDescent="0.25">
      <c r="B383" s="270"/>
      <c r="C383" s="270"/>
      <c r="D383" s="271"/>
      <c r="E383" s="270"/>
      <c r="F383" s="270"/>
      <c r="G383" s="270"/>
      <c r="H383" s="270"/>
      <c r="I383" s="270"/>
      <c r="J383" s="270"/>
      <c r="K383" s="270"/>
      <c r="L383" s="315"/>
      <c r="M383" s="270"/>
      <c r="N383" s="270"/>
      <c r="O383" s="270"/>
      <c r="P383" s="270"/>
      <c r="Q383" s="270"/>
      <c r="R383" s="270"/>
      <c r="S383" s="270"/>
      <c r="T383" s="270"/>
      <c r="U383" s="270"/>
      <c r="V383" s="270"/>
      <c r="W383" s="270"/>
      <c r="X383" s="270"/>
      <c r="Y383" s="270"/>
      <c r="Z383" s="270"/>
      <c r="AA383" s="270"/>
      <c r="AB383" s="270"/>
      <c r="AC383" s="270"/>
      <c r="AD383" s="270"/>
      <c r="AE383" s="270"/>
      <c r="AF383" s="270"/>
      <c r="AG383" s="270"/>
      <c r="AH383" s="270"/>
      <c r="AI383" s="270"/>
      <c r="AJ383" s="270"/>
      <c r="AK383" s="270"/>
      <c r="AL383" s="270"/>
      <c r="AM383" s="316"/>
      <c r="AN383" s="316"/>
      <c r="AO383" s="316"/>
      <c r="AP383" s="316"/>
      <c r="AQ383" s="270"/>
      <c r="AR383" s="270"/>
      <c r="AS383" s="270"/>
      <c r="AT383" s="270"/>
      <c r="AU383" s="317"/>
      <c r="AV383" s="270"/>
      <c r="AW383" s="270"/>
      <c r="AX383" s="270"/>
      <c r="AY383" s="270"/>
      <c r="AZ383" s="270"/>
      <c r="BB383" s="274"/>
      <c r="BD383" s="274"/>
      <c r="BF383" s="274"/>
      <c r="BH383" s="274"/>
    </row>
    <row r="384" spans="2:60" s="250" customFormat="1" x14ac:dyDescent="0.25">
      <c r="B384" s="270"/>
      <c r="C384" s="270"/>
      <c r="D384" s="271"/>
      <c r="E384" s="270"/>
      <c r="F384" s="270"/>
      <c r="G384" s="270"/>
      <c r="H384" s="270"/>
      <c r="I384" s="270"/>
      <c r="J384" s="270"/>
      <c r="K384" s="270"/>
      <c r="L384" s="315"/>
      <c r="M384" s="270"/>
      <c r="N384" s="270"/>
      <c r="O384" s="270"/>
      <c r="P384" s="270"/>
      <c r="Q384" s="270"/>
      <c r="R384" s="270"/>
      <c r="S384" s="270"/>
      <c r="T384" s="270"/>
      <c r="U384" s="270"/>
      <c r="V384" s="270"/>
      <c r="W384" s="270"/>
      <c r="X384" s="270"/>
      <c r="Y384" s="270"/>
      <c r="Z384" s="270"/>
      <c r="AA384" s="270"/>
      <c r="AB384" s="270"/>
      <c r="AC384" s="270"/>
      <c r="AD384" s="270"/>
      <c r="AE384" s="270"/>
      <c r="AF384" s="270"/>
      <c r="AG384" s="270"/>
      <c r="AH384" s="270"/>
      <c r="AI384" s="270"/>
      <c r="AJ384" s="270"/>
      <c r="AK384" s="270"/>
      <c r="AL384" s="270"/>
      <c r="AM384" s="316"/>
      <c r="AN384" s="316"/>
      <c r="AO384" s="316"/>
      <c r="AP384" s="316"/>
      <c r="AQ384" s="270"/>
      <c r="AR384" s="270"/>
      <c r="AS384" s="270"/>
      <c r="AT384" s="270"/>
      <c r="AU384" s="317"/>
      <c r="AV384" s="270"/>
      <c r="AW384" s="270"/>
      <c r="AX384" s="270"/>
      <c r="AY384" s="270"/>
      <c r="AZ384" s="270"/>
      <c r="BB384" s="274"/>
      <c r="BD384" s="274"/>
      <c r="BF384" s="274"/>
      <c r="BH384" s="274"/>
    </row>
    <row r="385" spans="2:60" s="250" customFormat="1" x14ac:dyDescent="0.25">
      <c r="B385" s="270"/>
      <c r="C385" s="270"/>
      <c r="D385" s="271"/>
      <c r="E385" s="270"/>
      <c r="F385" s="270"/>
      <c r="G385" s="270"/>
      <c r="H385" s="270"/>
      <c r="I385" s="270"/>
      <c r="J385" s="270"/>
      <c r="K385" s="270"/>
      <c r="L385" s="315"/>
      <c r="M385" s="270"/>
      <c r="N385" s="270"/>
      <c r="O385" s="270"/>
      <c r="P385" s="270"/>
      <c r="Q385" s="270"/>
      <c r="R385" s="270"/>
      <c r="S385" s="270"/>
      <c r="T385" s="270"/>
      <c r="U385" s="270"/>
      <c r="V385" s="270"/>
      <c r="W385" s="270"/>
      <c r="X385" s="270"/>
      <c r="Y385" s="270"/>
      <c r="Z385" s="270"/>
      <c r="AA385" s="270"/>
      <c r="AB385" s="270"/>
      <c r="AC385" s="270"/>
      <c r="AD385" s="270"/>
      <c r="AE385" s="270"/>
      <c r="AF385" s="270"/>
      <c r="AG385" s="270"/>
      <c r="AH385" s="270"/>
      <c r="AI385" s="270"/>
      <c r="AJ385" s="270"/>
      <c r="AK385" s="270"/>
      <c r="AL385" s="270"/>
      <c r="AM385" s="316"/>
      <c r="AN385" s="316"/>
      <c r="AO385" s="316"/>
      <c r="AP385" s="316"/>
      <c r="AQ385" s="270"/>
      <c r="AR385" s="270"/>
      <c r="AS385" s="270"/>
      <c r="AT385" s="270"/>
      <c r="AU385" s="317"/>
      <c r="AV385" s="270"/>
      <c r="AW385" s="270"/>
      <c r="AX385" s="270"/>
      <c r="AY385" s="270"/>
      <c r="AZ385" s="270"/>
      <c r="BB385" s="274"/>
      <c r="BD385" s="274"/>
      <c r="BF385" s="274"/>
      <c r="BH385" s="274"/>
    </row>
    <row r="386" spans="2:60" s="250" customFormat="1" x14ac:dyDescent="0.25">
      <c r="B386" s="270"/>
      <c r="C386" s="270"/>
      <c r="D386" s="271"/>
      <c r="E386" s="270"/>
      <c r="F386" s="270"/>
      <c r="G386" s="270"/>
      <c r="H386" s="270"/>
      <c r="I386" s="270"/>
      <c r="J386" s="270"/>
      <c r="K386" s="270"/>
      <c r="L386" s="315"/>
      <c r="M386" s="270"/>
      <c r="N386" s="270"/>
      <c r="O386" s="270"/>
      <c r="P386" s="270"/>
      <c r="Q386" s="270"/>
      <c r="R386" s="270"/>
      <c r="S386" s="270"/>
      <c r="T386" s="270"/>
      <c r="U386" s="270"/>
      <c r="V386" s="270"/>
      <c r="W386" s="270"/>
      <c r="X386" s="270"/>
      <c r="Y386" s="270"/>
      <c r="Z386" s="270"/>
      <c r="AA386" s="270"/>
      <c r="AB386" s="270"/>
      <c r="AC386" s="270"/>
      <c r="AD386" s="270"/>
      <c r="AE386" s="270"/>
      <c r="AF386" s="270"/>
      <c r="AG386" s="270"/>
      <c r="AH386" s="270"/>
      <c r="AI386" s="270"/>
      <c r="AJ386" s="270"/>
      <c r="AK386" s="270"/>
      <c r="AL386" s="270"/>
      <c r="AM386" s="316"/>
      <c r="AN386" s="316"/>
      <c r="AO386" s="316"/>
      <c r="AP386" s="316"/>
      <c r="AQ386" s="270"/>
      <c r="AR386" s="270"/>
      <c r="AS386" s="270"/>
      <c r="AT386" s="270"/>
      <c r="AU386" s="317"/>
      <c r="AV386" s="270"/>
      <c r="AW386" s="270"/>
      <c r="AX386" s="270"/>
      <c r="AY386" s="270"/>
      <c r="AZ386" s="270"/>
      <c r="BB386" s="274"/>
      <c r="BD386" s="274"/>
      <c r="BF386" s="274"/>
      <c r="BH386" s="274"/>
    </row>
    <row r="387" spans="2:60" s="250" customFormat="1" x14ac:dyDescent="0.25">
      <c r="B387" s="270"/>
      <c r="C387" s="270"/>
      <c r="D387" s="271"/>
      <c r="E387" s="270"/>
      <c r="F387" s="270"/>
      <c r="G387" s="270"/>
      <c r="H387" s="270"/>
      <c r="I387" s="270"/>
      <c r="J387" s="270"/>
      <c r="K387" s="270"/>
      <c r="L387" s="315"/>
      <c r="M387" s="270"/>
      <c r="N387" s="270"/>
      <c r="O387" s="270"/>
      <c r="P387" s="270"/>
      <c r="Q387" s="270"/>
      <c r="R387" s="270"/>
      <c r="S387" s="270"/>
      <c r="T387" s="270"/>
      <c r="U387" s="270"/>
      <c r="V387" s="270"/>
      <c r="W387" s="270"/>
      <c r="X387" s="270"/>
      <c r="Y387" s="270"/>
      <c r="Z387" s="270"/>
      <c r="AA387" s="270"/>
      <c r="AB387" s="270"/>
      <c r="AC387" s="270"/>
      <c r="AD387" s="270"/>
      <c r="AE387" s="270"/>
      <c r="AF387" s="270"/>
      <c r="AG387" s="270"/>
      <c r="AH387" s="270"/>
      <c r="AI387" s="270"/>
      <c r="AJ387" s="270"/>
      <c r="AK387" s="270"/>
      <c r="AL387" s="270"/>
      <c r="AM387" s="316"/>
      <c r="AN387" s="316"/>
      <c r="AO387" s="316"/>
      <c r="AP387" s="316"/>
      <c r="AQ387" s="270"/>
      <c r="AR387" s="270"/>
      <c r="AS387" s="270"/>
      <c r="AT387" s="270"/>
      <c r="AU387" s="317"/>
      <c r="AV387" s="270"/>
      <c r="AW387" s="270"/>
      <c r="AX387" s="270"/>
      <c r="AY387" s="270"/>
      <c r="AZ387" s="270"/>
      <c r="BB387" s="274"/>
      <c r="BD387" s="274"/>
      <c r="BF387" s="274"/>
      <c r="BH387" s="274"/>
    </row>
    <row r="388" spans="2:60" s="250" customFormat="1" x14ac:dyDescent="0.25">
      <c r="B388" s="270"/>
      <c r="C388" s="270"/>
      <c r="D388" s="271"/>
      <c r="E388" s="270"/>
      <c r="F388" s="270"/>
      <c r="G388" s="270"/>
      <c r="H388" s="270"/>
      <c r="I388" s="270"/>
      <c r="J388" s="270"/>
      <c r="K388" s="270"/>
      <c r="L388" s="315"/>
      <c r="M388" s="270"/>
      <c r="N388" s="270"/>
      <c r="O388" s="270"/>
      <c r="P388" s="270"/>
      <c r="Q388" s="270"/>
      <c r="R388" s="270"/>
      <c r="S388" s="270"/>
      <c r="T388" s="270"/>
      <c r="U388" s="270"/>
      <c r="V388" s="270"/>
      <c r="W388" s="270"/>
      <c r="X388" s="270"/>
      <c r="Y388" s="270"/>
      <c r="Z388" s="270"/>
      <c r="AA388" s="270"/>
      <c r="AB388" s="270"/>
      <c r="AC388" s="270"/>
      <c r="AD388" s="270"/>
      <c r="AE388" s="270"/>
      <c r="AF388" s="270"/>
      <c r="AG388" s="270"/>
      <c r="AH388" s="270"/>
      <c r="AI388" s="270"/>
      <c r="AJ388" s="270"/>
      <c r="AK388" s="270"/>
      <c r="AL388" s="270"/>
      <c r="AM388" s="316"/>
      <c r="AN388" s="316"/>
      <c r="AO388" s="316"/>
      <c r="AP388" s="316"/>
      <c r="AQ388" s="270"/>
      <c r="AR388" s="270"/>
      <c r="AS388" s="270"/>
      <c r="AT388" s="270"/>
      <c r="AU388" s="317"/>
      <c r="AV388" s="270"/>
      <c r="AW388" s="270"/>
      <c r="AX388" s="270"/>
      <c r="AY388" s="270"/>
      <c r="AZ388" s="270"/>
      <c r="BB388" s="274"/>
      <c r="BD388" s="274"/>
      <c r="BF388" s="274"/>
      <c r="BH388" s="274"/>
    </row>
    <row r="389" spans="2:60" s="250" customFormat="1" x14ac:dyDescent="0.25">
      <c r="B389" s="270"/>
      <c r="C389" s="270"/>
      <c r="D389" s="271"/>
      <c r="E389" s="270"/>
      <c r="F389" s="270"/>
      <c r="G389" s="270"/>
      <c r="H389" s="270"/>
      <c r="I389" s="270"/>
      <c r="J389" s="270"/>
      <c r="K389" s="270"/>
      <c r="L389" s="315"/>
      <c r="M389" s="270"/>
      <c r="N389" s="270"/>
      <c r="O389" s="270"/>
      <c r="P389" s="270"/>
      <c r="Q389" s="270"/>
      <c r="R389" s="270"/>
      <c r="S389" s="270"/>
      <c r="T389" s="270"/>
      <c r="U389" s="270"/>
      <c r="V389" s="270"/>
      <c r="W389" s="270"/>
      <c r="X389" s="270"/>
      <c r="Y389" s="270"/>
      <c r="Z389" s="270"/>
      <c r="AA389" s="270"/>
      <c r="AB389" s="270"/>
      <c r="AC389" s="270"/>
      <c r="AD389" s="270"/>
      <c r="AE389" s="270"/>
      <c r="AF389" s="270"/>
      <c r="AG389" s="270"/>
      <c r="AH389" s="270"/>
      <c r="AI389" s="270"/>
      <c r="AJ389" s="270"/>
      <c r="AK389" s="270"/>
      <c r="AL389" s="270"/>
      <c r="AM389" s="316"/>
      <c r="AN389" s="316"/>
      <c r="AO389" s="316"/>
      <c r="AP389" s="316"/>
      <c r="AQ389" s="270"/>
      <c r="AR389" s="270"/>
      <c r="AS389" s="270"/>
      <c r="AT389" s="270"/>
      <c r="AU389" s="317"/>
      <c r="AV389" s="270"/>
      <c r="AW389" s="270"/>
      <c r="AX389" s="270"/>
      <c r="AY389" s="270"/>
      <c r="AZ389" s="270"/>
      <c r="BB389" s="274"/>
      <c r="BD389" s="274"/>
      <c r="BF389" s="274"/>
      <c r="BH389" s="274"/>
    </row>
    <row r="390" spans="2:60" s="250" customFormat="1" x14ac:dyDescent="0.25">
      <c r="B390" s="270"/>
      <c r="C390" s="270"/>
      <c r="D390" s="271"/>
      <c r="E390" s="270"/>
      <c r="F390" s="270"/>
      <c r="G390" s="270"/>
      <c r="H390" s="270"/>
      <c r="I390" s="270"/>
      <c r="J390" s="270"/>
      <c r="K390" s="270"/>
      <c r="L390" s="315"/>
      <c r="M390" s="270"/>
      <c r="N390" s="270"/>
      <c r="O390" s="270"/>
      <c r="P390" s="270"/>
      <c r="Q390" s="270"/>
      <c r="R390" s="270"/>
      <c r="S390" s="270"/>
      <c r="T390" s="270"/>
      <c r="U390" s="270"/>
      <c r="V390" s="270"/>
      <c r="W390" s="270"/>
      <c r="X390" s="270"/>
      <c r="Y390" s="270"/>
      <c r="Z390" s="270"/>
      <c r="AA390" s="270"/>
      <c r="AB390" s="270"/>
      <c r="AC390" s="270"/>
      <c r="AD390" s="270"/>
      <c r="AE390" s="270"/>
      <c r="AF390" s="270"/>
      <c r="AG390" s="270"/>
      <c r="AH390" s="270"/>
      <c r="AI390" s="270"/>
      <c r="AJ390" s="270"/>
      <c r="AK390" s="270"/>
      <c r="AL390" s="270"/>
      <c r="AM390" s="316"/>
      <c r="AN390" s="316"/>
      <c r="AO390" s="316"/>
      <c r="AP390" s="316"/>
      <c r="AQ390" s="270"/>
      <c r="AR390" s="270"/>
      <c r="AS390" s="270"/>
      <c r="AT390" s="270"/>
      <c r="AU390" s="317"/>
      <c r="AV390" s="270"/>
      <c r="AW390" s="270"/>
      <c r="AX390" s="270"/>
      <c r="AY390" s="270"/>
      <c r="AZ390" s="270"/>
      <c r="BB390" s="274"/>
      <c r="BD390" s="274"/>
      <c r="BF390" s="274"/>
      <c r="BH390" s="274"/>
    </row>
    <row r="391" spans="2:60" s="250" customFormat="1" x14ac:dyDescent="0.25">
      <c r="B391" s="270"/>
      <c r="C391" s="270"/>
      <c r="D391" s="271"/>
      <c r="E391" s="270"/>
      <c r="F391" s="270"/>
      <c r="G391" s="270"/>
      <c r="H391" s="270"/>
      <c r="I391" s="270"/>
      <c r="J391" s="270"/>
      <c r="K391" s="270"/>
      <c r="L391" s="315"/>
      <c r="M391" s="270"/>
      <c r="N391" s="270"/>
      <c r="O391" s="270"/>
      <c r="P391" s="270"/>
      <c r="Q391" s="270"/>
      <c r="R391" s="270"/>
      <c r="S391" s="270"/>
      <c r="T391" s="270"/>
      <c r="U391" s="270"/>
      <c r="V391" s="270"/>
      <c r="W391" s="270"/>
      <c r="X391" s="270"/>
      <c r="Y391" s="270"/>
      <c r="Z391" s="270"/>
      <c r="AA391" s="270"/>
      <c r="AB391" s="270"/>
      <c r="AC391" s="270"/>
      <c r="AD391" s="270"/>
      <c r="AE391" s="270"/>
      <c r="AF391" s="270"/>
      <c r="AG391" s="270"/>
      <c r="AH391" s="270"/>
      <c r="AI391" s="270"/>
      <c r="AJ391" s="270"/>
      <c r="AK391" s="270"/>
      <c r="AL391" s="270"/>
      <c r="AM391" s="316"/>
      <c r="AN391" s="316"/>
      <c r="AO391" s="316"/>
      <c r="AP391" s="316"/>
      <c r="AQ391" s="270"/>
      <c r="AR391" s="270"/>
      <c r="AS391" s="270"/>
      <c r="AT391" s="270"/>
      <c r="AU391" s="317"/>
      <c r="AV391" s="270"/>
      <c r="AW391" s="270"/>
      <c r="AX391" s="270"/>
      <c r="AY391" s="270"/>
      <c r="AZ391" s="270"/>
      <c r="BB391" s="274"/>
      <c r="BD391" s="274"/>
      <c r="BF391" s="274"/>
      <c r="BH391" s="274"/>
    </row>
    <row r="392" spans="2:60" s="250" customFormat="1" x14ac:dyDescent="0.25">
      <c r="B392" s="270"/>
      <c r="C392" s="270"/>
      <c r="D392" s="271"/>
      <c r="E392" s="270"/>
      <c r="F392" s="270"/>
      <c r="G392" s="270"/>
      <c r="H392" s="270"/>
      <c r="I392" s="270"/>
      <c r="J392" s="270"/>
      <c r="K392" s="270"/>
      <c r="L392" s="315"/>
      <c r="M392" s="270"/>
      <c r="N392" s="270"/>
      <c r="O392" s="270"/>
      <c r="P392" s="270"/>
      <c r="Q392" s="270"/>
      <c r="R392" s="270"/>
      <c r="S392" s="270"/>
      <c r="T392" s="270"/>
      <c r="U392" s="270"/>
      <c r="V392" s="270"/>
      <c r="W392" s="270"/>
      <c r="X392" s="270"/>
      <c r="Y392" s="270"/>
      <c r="Z392" s="270"/>
      <c r="AA392" s="270"/>
      <c r="AB392" s="270"/>
      <c r="AC392" s="270"/>
      <c r="AD392" s="270"/>
      <c r="AE392" s="270"/>
      <c r="AF392" s="270"/>
      <c r="AG392" s="270"/>
      <c r="AH392" s="270"/>
      <c r="AI392" s="270"/>
      <c r="AJ392" s="270"/>
      <c r="AK392" s="270"/>
      <c r="AL392" s="270"/>
      <c r="AM392" s="316"/>
      <c r="AN392" s="316"/>
      <c r="AO392" s="316"/>
      <c r="AP392" s="316"/>
      <c r="AQ392" s="270"/>
      <c r="AR392" s="270"/>
      <c r="AS392" s="270"/>
      <c r="AT392" s="270"/>
      <c r="AU392" s="317"/>
      <c r="AV392" s="270"/>
      <c r="AW392" s="270"/>
      <c r="AX392" s="270"/>
      <c r="AY392" s="270"/>
      <c r="AZ392" s="270"/>
      <c r="BB392" s="274"/>
      <c r="BD392" s="274"/>
      <c r="BF392" s="274"/>
      <c r="BH392" s="274"/>
    </row>
    <row r="393" spans="2:60" s="250" customFormat="1" x14ac:dyDescent="0.25">
      <c r="B393" s="270"/>
      <c r="C393" s="270"/>
      <c r="D393" s="271"/>
      <c r="E393" s="270"/>
      <c r="F393" s="270"/>
      <c r="G393" s="270"/>
      <c r="H393" s="270"/>
      <c r="I393" s="270"/>
      <c r="J393" s="270"/>
      <c r="K393" s="270"/>
      <c r="L393" s="315"/>
      <c r="M393" s="270"/>
      <c r="N393" s="270"/>
      <c r="O393" s="270"/>
      <c r="P393" s="270"/>
      <c r="Q393" s="270"/>
      <c r="R393" s="270"/>
      <c r="S393" s="270"/>
      <c r="T393" s="270"/>
      <c r="U393" s="270"/>
      <c r="V393" s="270"/>
      <c r="W393" s="270"/>
      <c r="X393" s="270"/>
      <c r="Y393" s="270"/>
      <c r="Z393" s="270"/>
      <c r="AA393" s="270"/>
      <c r="AB393" s="270"/>
      <c r="AC393" s="270"/>
      <c r="AD393" s="270"/>
      <c r="AE393" s="270"/>
      <c r="AF393" s="270"/>
      <c r="AG393" s="270"/>
      <c r="AH393" s="270"/>
      <c r="AI393" s="270"/>
      <c r="AJ393" s="270"/>
      <c r="AK393" s="270"/>
      <c r="AL393" s="270"/>
      <c r="AM393" s="316"/>
      <c r="AN393" s="316"/>
      <c r="AO393" s="316"/>
      <c r="AP393" s="316"/>
      <c r="AQ393" s="270"/>
      <c r="AR393" s="270"/>
      <c r="AS393" s="270"/>
      <c r="AT393" s="270"/>
      <c r="AU393" s="317"/>
      <c r="AV393" s="270"/>
      <c r="AW393" s="270"/>
      <c r="AX393" s="270"/>
      <c r="AY393" s="270"/>
      <c r="AZ393" s="270"/>
      <c r="BB393" s="274"/>
      <c r="BD393" s="274"/>
      <c r="BF393" s="274"/>
      <c r="BH393" s="274"/>
    </row>
    <row r="394" spans="2:60" s="250" customFormat="1" x14ac:dyDescent="0.25">
      <c r="B394" s="270"/>
      <c r="C394" s="270"/>
      <c r="D394" s="271"/>
      <c r="E394" s="270"/>
      <c r="F394" s="270"/>
      <c r="G394" s="270"/>
      <c r="H394" s="270"/>
      <c r="I394" s="270"/>
      <c r="J394" s="270"/>
      <c r="K394" s="270"/>
      <c r="L394" s="315"/>
      <c r="M394" s="270"/>
      <c r="N394" s="270"/>
      <c r="O394" s="270"/>
      <c r="P394" s="270"/>
      <c r="Q394" s="270"/>
      <c r="R394" s="270"/>
      <c r="S394" s="270"/>
      <c r="T394" s="270"/>
      <c r="U394" s="270"/>
      <c r="V394" s="270"/>
      <c r="W394" s="270"/>
      <c r="X394" s="270"/>
      <c r="Y394" s="270"/>
      <c r="Z394" s="270"/>
      <c r="AA394" s="270"/>
      <c r="AB394" s="270"/>
      <c r="AC394" s="270"/>
      <c r="AD394" s="270"/>
      <c r="AE394" s="270"/>
      <c r="AF394" s="270"/>
      <c r="AG394" s="270"/>
      <c r="AH394" s="270"/>
      <c r="AI394" s="270"/>
      <c r="AJ394" s="270"/>
      <c r="AK394" s="270"/>
      <c r="AL394" s="270"/>
      <c r="AM394" s="316"/>
      <c r="AN394" s="316"/>
      <c r="AO394" s="316"/>
      <c r="AP394" s="316"/>
      <c r="AQ394" s="270"/>
      <c r="AR394" s="270"/>
      <c r="AS394" s="270"/>
      <c r="AT394" s="270"/>
      <c r="AU394" s="317"/>
      <c r="AV394" s="270"/>
      <c r="AW394" s="270"/>
      <c r="AX394" s="270"/>
      <c r="AY394" s="270"/>
      <c r="AZ394" s="270"/>
      <c r="BB394" s="274"/>
      <c r="BD394" s="274"/>
      <c r="BF394" s="274"/>
      <c r="BH394" s="274"/>
    </row>
    <row r="395" spans="2:60" s="250" customFormat="1" x14ac:dyDescent="0.25">
      <c r="B395" s="270"/>
      <c r="C395" s="270"/>
      <c r="D395" s="271"/>
      <c r="E395" s="270"/>
      <c r="F395" s="270"/>
      <c r="G395" s="270"/>
      <c r="H395" s="270"/>
      <c r="I395" s="270"/>
      <c r="J395" s="270"/>
      <c r="K395" s="270"/>
      <c r="L395" s="315"/>
      <c r="M395" s="270"/>
      <c r="N395" s="270"/>
      <c r="O395" s="270"/>
      <c r="P395" s="270"/>
      <c r="Q395" s="270"/>
      <c r="R395" s="270"/>
      <c r="S395" s="270"/>
      <c r="T395" s="270"/>
      <c r="U395" s="270"/>
      <c r="V395" s="270"/>
      <c r="W395" s="270"/>
      <c r="X395" s="270"/>
      <c r="Y395" s="270"/>
      <c r="Z395" s="270"/>
      <c r="AA395" s="270"/>
      <c r="AB395" s="270"/>
      <c r="AC395" s="270"/>
      <c r="AD395" s="270"/>
      <c r="AE395" s="270"/>
      <c r="AF395" s="270"/>
      <c r="AG395" s="270"/>
      <c r="AH395" s="270"/>
      <c r="AI395" s="270"/>
      <c r="AJ395" s="270"/>
      <c r="AK395" s="270"/>
      <c r="AL395" s="270"/>
      <c r="AM395" s="316"/>
      <c r="AN395" s="316"/>
      <c r="AO395" s="316"/>
      <c r="AP395" s="316"/>
      <c r="AQ395" s="270"/>
      <c r="AR395" s="270"/>
      <c r="AS395" s="270"/>
      <c r="AT395" s="270"/>
      <c r="AU395" s="317"/>
      <c r="AV395" s="270"/>
      <c r="AW395" s="270"/>
      <c r="AX395" s="270"/>
      <c r="AY395" s="270"/>
      <c r="AZ395" s="270"/>
      <c r="BB395" s="274"/>
      <c r="BD395" s="274"/>
      <c r="BF395" s="274"/>
      <c r="BH395" s="274"/>
    </row>
    <row r="396" spans="2:60" s="250" customFormat="1" x14ac:dyDescent="0.25">
      <c r="B396" s="270"/>
      <c r="C396" s="270"/>
      <c r="D396" s="271"/>
      <c r="E396" s="270"/>
      <c r="F396" s="270"/>
      <c r="G396" s="270"/>
      <c r="H396" s="270"/>
      <c r="I396" s="270"/>
      <c r="J396" s="270"/>
      <c r="K396" s="270"/>
      <c r="L396" s="315"/>
      <c r="M396" s="270"/>
      <c r="N396" s="270"/>
      <c r="O396" s="270"/>
      <c r="P396" s="270"/>
      <c r="Q396" s="270"/>
      <c r="R396" s="270"/>
      <c r="S396" s="270"/>
      <c r="T396" s="270"/>
      <c r="U396" s="270"/>
      <c r="V396" s="270"/>
      <c r="W396" s="270"/>
      <c r="X396" s="270"/>
      <c r="Y396" s="270"/>
      <c r="Z396" s="270"/>
      <c r="AA396" s="270"/>
      <c r="AB396" s="270"/>
      <c r="AC396" s="270"/>
      <c r="AD396" s="270"/>
      <c r="AE396" s="270"/>
      <c r="AF396" s="270"/>
      <c r="AG396" s="270"/>
      <c r="AH396" s="270"/>
      <c r="AI396" s="270"/>
      <c r="AJ396" s="270"/>
      <c r="AK396" s="270"/>
      <c r="AL396" s="270"/>
      <c r="AM396" s="316"/>
      <c r="AN396" s="316"/>
      <c r="AO396" s="316"/>
      <c r="AP396" s="316"/>
      <c r="AQ396" s="270"/>
      <c r="AR396" s="270"/>
      <c r="AS396" s="270"/>
      <c r="AT396" s="270"/>
      <c r="AU396" s="317"/>
      <c r="AV396" s="270"/>
      <c r="AW396" s="270"/>
      <c r="AX396" s="270"/>
      <c r="AY396" s="270"/>
      <c r="AZ396" s="270"/>
      <c r="BB396" s="274"/>
      <c r="BD396" s="274"/>
      <c r="BF396" s="274"/>
      <c r="BH396" s="274"/>
    </row>
    <row r="397" spans="2:60" s="250" customFormat="1" x14ac:dyDescent="0.25">
      <c r="B397" s="270"/>
      <c r="C397" s="270"/>
      <c r="D397" s="271"/>
      <c r="E397" s="270"/>
      <c r="F397" s="270"/>
      <c r="G397" s="270"/>
      <c r="H397" s="270"/>
      <c r="I397" s="270"/>
      <c r="J397" s="270"/>
      <c r="K397" s="270"/>
      <c r="L397" s="315"/>
      <c r="M397" s="270"/>
      <c r="N397" s="270"/>
      <c r="O397" s="270"/>
      <c r="P397" s="270"/>
      <c r="Q397" s="270"/>
      <c r="R397" s="270"/>
      <c r="S397" s="270"/>
      <c r="T397" s="270"/>
      <c r="U397" s="270"/>
      <c r="V397" s="270"/>
      <c r="W397" s="270"/>
      <c r="X397" s="270"/>
      <c r="Y397" s="270"/>
      <c r="Z397" s="270"/>
      <c r="AA397" s="270"/>
      <c r="AB397" s="270"/>
      <c r="AC397" s="270"/>
      <c r="AD397" s="270"/>
      <c r="AE397" s="270"/>
      <c r="AF397" s="270"/>
      <c r="AG397" s="270"/>
      <c r="AH397" s="270"/>
      <c r="AI397" s="270"/>
      <c r="AJ397" s="270"/>
      <c r="AK397" s="270"/>
      <c r="AL397" s="270"/>
      <c r="AM397" s="316"/>
      <c r="AN397" s="316"/>
      <c r="AO397" s="316"/>
      <c r="AP397" s="316"/>
      <c r="AQ397" s="270"/>
      <c r="AR397" s="270"/>
      <c r="AS397" s="270"/>
      <c r="AT397" s="270"/>
      <c r="AU397" s="317"/>
      <c r="AV397" s="270"/>
      <c r="AW397" s="270"/>
      <c r="AX397" s="270"/>
      <c r="AY397" s="270"/>
      <c r="AZ397" s="270"/>
      <c r="BB397" s="274"/>
      <c r="BD397" s="274"/>
      <c r="BF397" s="274"/>
      <c r="BH397" s="274"/>
    </row>
    <row r="398" spans="2:60" s="250" customFormat="1" x14ac:dyDescent="0.25">
      <c r="B398" s="270"/>
      <c r="C398" s="270"/>
      <c r="D398" s="271"/>
      <c r="E398" s="270"/>
      <c r="F398" s="270"/>
      <c r="G398" s="270"/>
      <c r="H398" s="270"/>
      <c r="I398" s="270"/>
      <c r="J398" s="270"/>
      <c r="K398" s="270"/>
      <c r="L398" s="315"/>
      <c r="M398" s="270"/>
      <c r="N398" s="270"/>
      <c r="O398" s="270"/>
      <c r="P398" s="270"/>
      <c r="Q398" s="270"/>
      <c r="R398" s="270"/>
      <c r="S398" s="270"/>
      <c r="T398" s="270"/>
      <c r="U398" s="270"/>
      <c r="V398" s="270"/>
      <c r="W398" s="270"/>
      <c r="X398" s="270"/>
      <c r="Y398" s="270"/>
      <c r="Z398" s="270"/>
      <c r="AA398" s="270"/>
      <c r="AB398" s="270"/>
      <c r="AC398" s="270"/>
      <c r="AD398" s="270"/>
      <c r="AE398" s="270"/>
      <c r="AF398" s="270"/>
      <c r="AG398" s="270"/>
      <c r="AH398" s="270"/>
      <c r="AI398" s="270"/>
      <c r="AJ398" s="270"/>
      <c r="AK398" s="270"/>
      <c r="AL398" s="270"/>
      <c r="AM398" s="316"/>
      <c r="AN398" s="316"/>
      <c r="AO398" s="316"/>
      <c r="AP398" s="316"/>
      <c r="AQ398" s="270"/>
      <c r="AR398" s="270"/>
      <c r="AS398" s="270"/>
      <c r="AT398" s="270"/>
      <c r="AU398" s="317"/>
      <c r="AV398" s="270"/>
      <c r="AW398" s="270"/>
      <c r="AX398" s="270"/>
      <c r="AY398" s="270"/>
      <c r="AZ398" s="270"/>
      <c r="BB398" s="274"/>
      <c r="BD398" s="274"/>
      <c r="BF398" s="274"/>
      <c r="BH398" s="274"/>
    </row>
    <row r="399" spans="2:60" s="250" customFormat="1" x14ac:dyDescent="0.25">
      <c r="B399" s="270"/>
      <c r="C399" s="270"/>
      <c r="D399" s="271"/>
      <c r="E399" s="270"/>
      <c r="F399" s="270"/>
      <c r="G399" s="270"/>
      <c r="H399" s="270"/>
      <c r="I399" s="270"/>
      <c r="J399" s="270"/>
      <c r="K399" s="270"/>
      <c r="L399" s="315"/>
      <c r="M399" s="270"/>
      <c r="N399" s="270"/>
      <c r="O399" s="270"/>
      <c r="P399" s="270"/>
      <c r="Q399" s="270"/>
      <c r="R399" s="270"/>
      <c r="S399" s="270"/>
      <c r="T399" s="270"/>
      <c r="U399" s="270"/>
      <c r="V399" s="270"/>
      <c r="W399" s="270"/>
      <c r="X399" s="270"/>
      <c r="Y399" s="270"/>
      <c r="Z399" s="270"/>
      <c r="AA399" s="270"/>
      <c r="AB399" s="270"/>
      <c r="AC399" s="270"/>
      <c r="AD399" s="270"/>
      <c r="AE399" s="270"/>
      <c r="AF399" s="270"/>
      <c r="AG399" s="270"/>
      <c r="AH399" s="270"/>
      <c r="AI399" s="270"/>
      <c r="AJ399" s="270"/>
      <c r="AK399" s="270"/>
      <c r="AL399" s="270"/>
      <c r="AM399" s="316"/>
      <c r="AN399" s="316"/>
      <c r="AO399" s="316"/>
      <c r="AP399" s="316"/>
      <c r="AQ399" s="270"/>
      <c r="AR399" s="270"/>
      <c r="AS399" s="270"/>
      <c r="AT399" s="270"/>
      <c r="AU399" s="317"/>
      <c r="AV399" s="270"/>
      <c r="AW399" s="270"/>
      <c r="AX399" s="270"/>
      <c r="AY399" s="270"/>
      <c r="AZ399" s="270"/>
      <c r="BB399" s="274"/>
      <c r="BD399" s="274"/>
      <c r="BF399" s="274"/>
      <c r="BH399" s="274"/>
    </row>
    <row r="400" spans="2:60" s="250" customFormat="1" x14ac:dyDescent="0.25">
      <c r="B400" s="270"/>
      <c r="C400" s="270"/>
      <c r="D400" s="271"/>
      <c r="E400" s="270"/>
      <c r="F400" s="270"/>
      <c r="G400" s="270"/>
      <c r="H400" s="270"/>
      <c r="I400" s="270"/>
      <c r="J400" s="270"/>
      <c r="K400" s="270"/>
      <c r="L400" s="315"/>
      <c r="M400" s="270"/>
      <c r="N400" s="270"/>
      <c r="O400" s="270"/>
      <c r="P400" s="270"/>
      <c r="Q400" s="270"/>
      <c r="R400" s="270"/>
      <c r="S400" s="270"/>
      <c r="T400" s="270"/>
      <c r="U400" s="270"/>
      <c r="V400" s="270"/>
      <c r="W400" s="270"/>
      <c r="X400" s="270"/>
      <c r="Y400" s="270"/>
      <c r="Z400" s="270"/>
      <c r="AA400" s="270"/>
      <c r="AB400" s="270"/>
      <c r="AC400" s="270"/>
      <c r="AD400" s="270"/>
      <c r="AE400" s="270"/>
      <c r="AF400" s="270"/>
      <c r="AG400" s="270"/>
      <c r="AH400" s="270"/>
      <c r="AI400" s="270"/>
      <c r="AJ400" s="270"/>
      <c r="AK400" s="270"/>
      <c r="AL400" s="270"/>
      <c r="AM400" s="316"/>
      <c r="AN400" s="316"/>
      <c r="AO400" s="316"/>
      <c r="AP400" s="316"/>
      <c r="AQ400" s="270"/>
      <c r="AR400" s="270"/>
      <c r="AS400" s="270"/>
      <c r="AT400" s="270"/>
      <c r="AU400" s="317"/>
      <c r="AV400" s="270"/>
      <c r="AW400" s="270"/>
      <c r="AX400" s="270"/>
      <c r="AY400" s="270"/>
      <c r="AZ400" s="270"/>
      <c r="BB400" s="274"/>
      <c r="BD400" s="274"/>
      <c r="BF400" s="274"/>
      <c r="BH400" s="274"/>
    </row>
    <row r="401" spans="2:60" s="250" customFormat="1" x14ac:dyDescent="0.25">
      <c r="B401" s="270"/>
      <c r="C401" s="270"/>
      <c r="D401" s="271"/>
      <c r="E401" s="270"/>
      <c r="F401" s="270"/>
      <c r="G401" s="270"/>
      <c r="H401" s="270"/>
      <c r="I401" s="270"/>
      <c r="J401" s="270"/>
      <c r="K401" s="270"/>
      <c r="L401" s="315"/>
      <c r="M401" s="270"/>
      <c r="N401" s="270"/>
      <c r="O401" s="270"/>
      <c r="P401" s="270"/>
      <c r="Q401" s="270"/>
      <c r="R401" s="270"/>
      <c r="S401" s="270"/>
      <c r="T401" s="270"/>
      <c r="U401" s="270"/>
      <c r="V401" s="270"/>
      <c r="W401" s="270"/>
      <c r="X401" s="270"/>
      <c r="Y401" s="270"/>
      <c r="Z401" s="270"/>
      <c r="AA401" s="270"/>
      <c r="AB401" s="270"/>
      <c r="AC401" s="270"/>
      <c r="AD401" s="270"/>
      <c r="AE401" s="270"/>
      <c r="AF401" s="270"/>
      <c r="AG401" s="270"/>
      <c r="AH401" s="270"/>
      <c r="AI401" s="270"/>
      <c r="AJ401" s="270"/>
      <c r="AK401" s="270"/>
      <c r="AL401" s="270"/>
      <c r="AM401" s="316"/>
      <c r="AN401" s="316"/>
      <c r="AO401" s="316"/>
      <c r="AP401" s="316"/>
      <c r="AQ401" s="270"/>
      <c r="AR401" s="270"/>
      <c r="AS401" s="270"/>
      <c r="AT401" s="270"/>
      <c r="AU401" s="317"/>
      <c r="AV401" s="270"/>
      <c r="AW401" s="270"/>
      <c r="AX401" s="270"/>
      <c r="AY401" s="270"/>
      <c r="AZ401" s="270"/>
      <c r="BB401" s="274"/>
      <c r="BD401" s="274"/>
      <c r="BF401" s="274"/>
      <c r="BH401" s="274"/>
    </row>
    <row r="402" spans="2:60" s="250" customFormat="1" x14ac:dyDescent="0.25">
      <c r="B402" s="270"/>
      <c r="C402" s="270"/>
      <c r="D402" s="271"/>
      <c r="E402" s="270"/>
      <c r="F402" s="270"/>
      <c r="G402" s="270"/>
      <c r="H402" s="270"/>
      <c r="I402" s="270"/>
      <c r="J402" s="270"/>
      <c r="K402" s="270"/>
      <c r="L402" s="315"/>
      <c r="M402" s="270"/>
      <c r="N402" s="270"/>
      <c r="O402" s="270"/>
      <c r="P402" s="270"/>
      <c r="Q402" s="270"/>
      <c r="R402" s="270"/>
      <c r="S402" s="270"/>
      <c r="T402" s="270"/>
      <c r="U402" s="270"/>
      <c r="V402" s="270"/>
      <c r="W402" s="270"/>
      <c r="X402" s="270"/>
      <c r="Y402" s="270"/>
      <c r="Z402" s="270"/>
      <c r="AA402" s="270"/>
      <c r="AB402" s="270"/>
      <c r="AC402" s="270"/>
      <c r="AD402" s="270"/>
      <c r="AE402" s="270"/>
      <c r="AF402" s="270"/>
      <c r="AG402" s="270"/>
      <c r="AH402" s="270"/>
      <c r="AI402" s="270"/>
      <c r="AJ402" s="270"/>
      <c r="AK402" s="270"/>
      <c r="AL402" s="270"/>
      <c r="AM402" s="316"/>
      <c r="AN402" s="316"/>
      <c r="AO402" s="316"/>
      <c r="AP402" s="316"/>
      <c r="AQ402" s="270"/>
      <c r="AR402" s="270"/>
      <c r="AS402" s="270"/>
      <c r="AT402" s="270"/>
      <c r="AU402" s="317"/>
      <c r="AV402" s="270"/>
      <c r="AW402" s="270"/>
      <c r="AX402" s="270"/>
      <c r="AY402" s="270"/>
      <c r="AZ402" s="270"/>
      <c r="BB402" s="274"/>
      <c r="BD402" s="274"/>
      <c r="BF402" s="274"/>
      <c r="BH402" s="274"/>
    </row>
    <row r="403" spans="2:60" s="250" customFormat="1" x14ac:dyDescent="0.25">
      <c r="B403" s="270"/>
      <c r="C403" s="270"/>
      <c r="D403" s="271"/>
      <c r="E403" s="270"/>
      <c r="F403" s="270"/>
      <c r="G403" s="270"/>
      <c r="H403" s="270"/>
      <c r="I403" s="270"/>
      <c r="J403" s="270"/>
      <c r="K403" s="270"/>
      <c r="L403" s="315"/>
      <c r="M403" s="270"/>
      <c r="N403" s="270"/>
      <c r="O403" s="270"/>
      <c r="P403" s="270"/>
      <c r="Q403" s="270"/>
      <c r="R403" s="270"/>
      <c r="S403" s="270"/>
      <c r="T403" s="270"/>
      <c r="U403" s="270"/>
      <c r="V403" s="270"/>
      <c r="W403" s="270"/>
      <c r="X403" s="270"/>
      <c r="Y403" s="270"/>
      <c r="Z403" s="270"/>
      <c r="AA403" s="270"/>
      <c r="AB403" s="270"/>
      <c r="AC403" s="270"/>
      <c r="AD403" s="270"/>
      <c r="AE403" s="270"/>
      <c r="AF403" s="270"/>
      <c r="AG403" s="270"/>
      <c r="AH403" s="270"/>
      <c r="AI403" s="270"/>
      <c r="AJ403" s="270"/>
      <c r="AK403" s="270"/>
      <c r="AL403" s="270"/>
      <c r="AM403" s="316"/>
      <c r="AN403" s="316"/>
      <c r="AO403" s="316"/>
      <c r="AP403" s="316"/>
      <c r="AQ403" s="270"/>
      <c r="AR403" s="270"/>
      <c r="AS403" s="270"/>
      <c r="AT403" s="270"/>
      <c r="AU403" s="317"/>
      <c r="AV403" s="270"/>
      <c r="AW403" s="270"/>
      <c r="AX403" s="270"/>
      <c r="AY403" s="270"/>
      <c r="AZ403" s="270"/>
      <c r="BB403" s="274"/>
      <c r="BD403" s="274"/>
      <c r="BF403" s="274"/>
      <c r="BH403" s="274"/>
    </row>
    <row r="404" spans="2:60" s="250" customFormat="1" x14ac:dyDescent="0.25">
      <c r="B404" s="270"/>
      <c r="C404" s="270"/>
      <c r="D404" s="271"/>
      <c r="E404" s="270"/>
      <c r="F404" s="270"/>
      <c r="G404" s="270"/>
      <c r="H404" s="270"/>
      <c r="I404" s="270"/>
      <c r="J404" s="270"/>
      <c r="K404" s="270"/>
      <c r="L404" s="315"/>
      <c r="M404" s="270"/>
      <c r="N404" s="270"/>
      <c r="O404" s="270"/>
      <c r="P404" s="270"/>
      <c r="Q404" s="270"/>
      <c r="R404" s="270"/>
      <c r="S404" s="270"/>
      <c r="T404" s="270"/>
      <c r="U404" s="270"/>
      <c r="V404" s="270"/>
      <c r="W404" s="270"/>
      <c r="X404" s="270"/>
      <c r="Y404" s="270"/>
      <c r="Z404" s="270"/>
      <c r="AA404" s="270"/>
      <c r="AB404" s="270"/>
      <c r="AC404" s="270"/>
      <c r="AD404" s="270"/>
      <c r="AE404" s="270"/>
      <c r="AF404" s="270"/>
      <c r="AG404" s="270"/>
      <c r="AH404" s="270"/>
      <c r="AI404" s="270"/>
      <c r="AJ404" s="270"/>
      <c r="AK404" s="270"/>
      <c r="AL404" s="270"/>
      <c r="AM404" s="316"/>
      <c r="AN404" s="316"/>
      <c r="AO404" s="316"/>
      <c r="AP404" s="316"/>
      <c r="AQ404" s="270"/>
      <c r="AR404" s="270"/>
      <c r="AS404" s="270"/>
      <c r="AT404" s="270"/>
      <c r="AU404" s="317"/>
      <c r="AV404" s="270"/>
      <c r="AW404" s="270"/>
      <c r="AX404" s="270"/>
      <c r="AY404" s="270"/>
      <c r="AZ404" s="270"/>
      <c r="BB404" s="274"/>
      <c r="BD404" s="274"/>
      <c r="BF404" s="274"/>
      <c r="BH404" s="274"/>
    </row>
    <row r="405" spans="2:60" s="250" customFormat="1" x14ac:dyDescent="0.25">
      <c r="B405" s="270"/>
      <c r="C405" s="270"/>
      <c r="D405" s="271"/>
      <c r="E405" s="270"/>
      <c r="F405" s="270"/>
      <c r="G405" s="270"/>
      <c r="H405" s="270"/>
      <c r="I405" s="270"/>
      <c r="J405" s="270"/>
      <c r="K405" s="270"/>
      <c r="L405" s="315"/>
      <c r="M405" s="270"/>
      <c r="N405" s="270"/>
      <c r="O405" s="270"/>
      <c r="P405" s="270"/>
      <c r="Q405" s="270"/>
      <c r="R405" s="270"/>
      <c r="S405" s="270"/>
      <c r="T405" s="270"/>
      <c r="U405" s="270"/>
      <c r="V405" s="270"/>
      <c r="W405" s="270"/>
      <c r="X405" s="270"/>
      <c r="Y405" s="270"/>
      <c r="Z405" s="270"/>
      <c r="AA405" s="270"/>
      <c r="AB405" s="270"/>
      <c r="AC405" s="270"/>
      <c r="AD405" s="270"/>
      <c r="AE405" s="270"/>
      <c r="AF405" s="270"/>
      <c r="AG405" s="270"/>
      <c r="AH405" s="270"/>
      <c r="AI405" s="270"/>
      <c r="AJ405" s="270"/>
      <c r="AK405" s="270"/>
      <c r="AL405" s="270"/>
      <c r="AM405" s="316"/>
      <c r="AN405" s="316"/>
      <c r="AO405" s="316"/>
      <c r="AP405" s="316"/>
      <c r="AQ405" s="270"/>
      <c r="AR405" s="270"/>
      <c r="AS405" s="270"/>
      <c r="AT405" s="270"/>
      <c r="AU405" s="317"/>
      <c r="AV405" s="270"/>
      <c r="AW405" s="270"/>
      <c r="AX405" s="270"/>
      <c r="AY405" s="270"/>
      <c r="AZ405" s="270"/>
      <c r="BB405" s="274"/>
      <c r="BD405" s="274"/>
      <c r="BF405" s="274"/>
      <c r="BH405" s="274"/>
    </row>
    <row r="406" spans="2:60" s="250" customFormat="1" x14ac:dyDescent="0.25">
      <c r="B406" s="270"/>
      <c r="C406" s="270"/>
      <c r="D406" s="271"/>
      <c r="E406" s="270"/>
      <c r="F406" s="270"/>
      <c r="G406" s="270"/>
      <c r="H406" s="270"/>
      <c r="I406" s="270"/>
      <c r="J406" s="270"/>
      <c r="K406" s="270"/>
      <c r="L406" s="315"/>
      <c r="M406" s="270"/>
      <c r="N406" s="270"/>
      <c r="O406" s="270"/>
      <c r="P406" s="270"/>
      <c r="Q406" s="270"/>
      <c r="R406" s="270"/>
      <c r="S406" s="270"/>
      <c r="T406" s="270"/>
      <c r="U406" s="270"/>
      <c r="V406" s="270"/>
      <c r="W406" s="270"/>
      <c r="X406" s="270"/>
      <c r="Y406" s="270"/>
      <c r="Z406" s="270"/>
      <c r="AA406" s="270"/>
      <c r="AB406" s="270"/>
      <c r="AC406" s="270"/>
      <c r="AD406" s="270"/>
      <c r="AE406" s="270"/>
      <c r="AF406" s="270"/>
      <c r="AG406" s="270"/>
      <c r="AH406" s="270"/>
      <c r="AI406" s="270"/>
      <c r="AJ406" s="270"/>
      <c r="AK406" s="270"/>
      <c r="AL406" s="270"/>
      <c r="AM406" s="316"/>
      <c r="AN406" s="316"/>
      <c r="AO406" s="316"/>
      <c r="AP406" s="316"/>
      <c r="AQ406" s="270"/>
      <c r="AR406" s="270"/>
      <c r="AS406" s="270"/>
      <c r="AT406" s="270"/>
      <c r="AU406" s="317"/>
      <c r="AV406" s="270"/>
      <c r="AW406" s="270"/>
      <c r="AX406" s="270"/>
      <c r="AY406" s="270"/>
      <c r="AZ406" s="270"/>
      <c r="BB406" s="274"/>
      <c r="BD406" s="274"/>
      <c r="BF406" s="274"/>
      <c r="BH406" s="274"/>
    </row>
    <row r="407" spans="2:60" s="250" customFormat="1" x14ac:dyDescent="0.25">
      <c r="B407" s="270"/>
      <c r="C407" s="270"/>
      <c r="D407" s="271"/>
      <c r="E407" s="270"/>
      <c r="F407" s="270"/>
      <c r="G407" s="270"/>
      <c r="H407" s="270"/>
      <c r="I407" s="270"/>
      <c r="J407" s="270"/>
      <c r="K407" s="270"/>
      <c r="L407" s="315"/>
      <c r="M407" s="270"/>
      <c r="N407" s="270"/>
      <c r="O407" s="270"/>
      <c r="P407" s="270"/>
      <c r="Q407" s="270"/>
      <c r="R407" s="270"/>
      <c r="S407" s="270"/>
      <c r="T407" s="270"/>
      <c r="U407" s="270"/>
      <c r="V407" s="270"/>
      <c r="W407" s="270"/>
      <c r="X407" s="270"/>
      <c r="Y407" s="270"/>
      <c r="Z407" s="270"/>
      <c r="AA407" s="270"/>
      <c r="AB407" s="270"/>
      <c r="AC407" s="270"/>
      <c r="AD407" s="270"/>
      <c r="AE407" s="270"/>
      <c r="AF407" s="270"/>
      <c r="AG407" s="270"/>
      <c r="AH407" s="270"/>
      <c r="AI407" s="270"/>
      <c r="AJ407" s="270"/>
      <c r="AK407" s="270"/>
      <c r="AL407" s="270"/>
      <c r="AM407" s="316"/>
      <c r="AN407" s="316"/>
      <c r="AO407" s="316"/>
      <c r="AP407" s="316"/>
      <c r="AQ407" s="270"/>
      <c r="AR407" s="270"/>
      <c r="AS407" s="270"/>
      <c r="AT407" s="270"/>
      <c r="AU407" s="317"/>
      <c r="AV407" s="270"/>
      <c r="AW407" s="270"/>
      <c r="AX407" s="270"/>
      <c r="AY407" s="270"/>
      <c r="AZ407" s="270"/>
      <c r="BB407" s="274"/>
      <c r="BD407" s="274"/>
      <c r="BF407" s="274"/>
      <c r="BH407" s="274"/>
    </row>
    <row r="408" spans="2:60" s="250" customFormat="1" x14ac:dyDescent="0.25">
      <c r="B408" s="270"/>
      <c r="C408" s="270"/>
      <c r="D408" s="271"/>
      <c r="E408" s="270"/>
      <c r="F408" s="270"/>
      <c r="G408" s="270"/>
      <c r="H408" s="270"/>
      <c r="I408" s="270"/>
      <c r="J408" s="270"/>
      <c r="K408" s="270"/>
      <c r="L408" s="315"/>
      <c r="M408" s="270"/>
      <c r="N408" s="270"/>
      <c r="O408" s="270"/>
      <c r="P408" s="270"/>
      <c r="Q408" s="270"/>
      <c r="R408" s="270"/>
      <c r="S408" s="270"/>
      <c r="T408" s="270"/>
      <c r="U408" s="270"/>
      <c r="V408" s="270"/>
      <c r="W408" s="270"/>
      <c r="X408" s="270"/>
      <c r="Y408" s="270"/>
      <c r="Z408" s="270"/>
      <c r="AA408" s="270"/>
      <c r="AB408" s="270"/>
      <c r="AC408" s="270"/>
      <c r="AD408" s="270"/>
      <c r="AE408" s="270"/>
      <c r="AF408" s="270"/>
      <c r="AG408" s="270"/>
      <c r="AH408" s="270"/>
      <c r="AI408" s="270"/>
      <c r="AJ408" s="270"/>
      <c r="AK408" s="270"/>
      <c r="AL408" s="270"/>
      <c r="AM408" s="316"/>
      <c r="AN408" s="316"/>
      <c r="AO408" s="316"/>
      <c r="AP408" s="316"/>
      <c r="AQ408" s="270"/>
      <c r="AR408" s="270"/>
      <c r="AS408" s="270"/>
      <c r="AT408" s="270"/>
      <c r="AU408" s="317"/>
      <c r="AV408" s="270"/>
      <c r="AW408" s="270"/>
      <c r="AX408" s="270"/>
      <c r="AY408" s="270"/>
      <c r="AZ408" s="270"/>
      <c r="BB408" s="274"/>
      <c r="BD408" s="274"/>
      <c r="BF408" s="274"/>
      <c r="BH408" s="274"/>
    </row>
    <row r="409" spans="2:60" s="250" customFormat="1" x14ac:dyDescent="0.25">
      <c r="B409" s="270"/>
      <c r="C409" s="270"/>
      <c r="D409" s="271"/>
      <c r="E409" s="270"/>
      <c r="F409" s="270"/>
      <c r="G409" s="270"/>
      <c r="H409" s="270"/>
      <c r="I409" s="270"/>
      <c r="J409" s="270"/>
      <c r="K409" s="270"/>
      <c r="L409" s="315"/>
      <c r="M409" s="270"/>
      <c r="N409" s="270"/>
      <c r="O409" s="270"/>
      <c r="P409" s="270"/>
      <c r="Q409" s="270"/>
      <c r="R409" s="270"/>
      <c r="S409" s="270"/>
      <c r="T409" s="270"/>
      <c r="U409" s="270"/>
      <c r="V409" s="270"/>
      <c r="W409" s="270"/>
      <c r="X409" s="270"/>
      <c r="Y409" s="270"/>
      <c r="Z409" s="270"/>
      <c r="AA409" s="270"/>
      <c r="AB409" s="270"/>
      <c r="AC409" s="270"/>
      <c r="AD409" s="270"/>
      <c r="AE409" s="270"/>
      <c r="AF409" s="270"/>
      <c r="AG409" s="270"/>
      <c r="AH409" s="270"/>
      <c r="AI409" s="270"/>
      <c r="AJ409" s="270"/>
      <c r="AK409" s="270"/>
      <c r="AL409" s="270"/>
      <c r="AM409" s="316"/>
      <c r="AN409" s="316"/>
      <c r="AO409" s="316"/>
      <c r="AP409" s="316"/>
      <c r="AQ409" s="270"/>
      <c r="AR409" s="270"/>
      <c r="AS409" s="270"/>
      <c r="AT409" s="270"/>
      <c r="AU409" s="317"/>
      <c r="AV409" s="270"/>
      <c r="AW409" s="270"/>
      <c r="AX409" s="270"/>
      <c r="AY409" s="270"/>
      <c r="AZ409" s="270"/>
      <c r="BB409" s="274"/>
      <c r="BD409" s="274"/>
      <c r="BF409" s="274"/>
      <c r="BH409" s="274"/>
    </row>
    <row r="410" spans="2:60" s="250" customFormat="1" x14ac:dyDescent="0.25">
      <c r="B410" s="270"/>
      <c r="C410" s="270"/>
      <c r="D410" s="271"/>
      <c r="E410" s="270"/>
      <c r="F410" s="270"/>
      <c r="G410" s="270"/>
      <c r="H410" s="270"/>
      <c r="I410" s="270"/>
      <c r="J410" s="270"/>
      <c r="K410" s="270"/>
      <c r="L410" s="315"/>
      <c r="M410" s="270"/>
      <c r="N410" s="270"/>
      <c r="O410" s="270"/>
      <c r="P410" s="270"/>
      <c r="Q410" s="270"/>
      <c r="R410" s="270"/>
      <c r="S410" s="270"/>
      <c r="T410" s="270"/>
      <c r="U410" s="270"/>
      <c r="V410" s="270"/>
      <c r="W410" s="270"/>
      <c r="X410" s="270"/>
      <c r="Y410" s="270"/>
      <c r="Z410" s="270"/>
      <c r="AA410" s="270"/>
      <c r="AB410" s="270"/>
      <c r="AC410" s="270"/>
      <c r="AD410" s="270"/>
      <c r="AE410" s="270"/>
      <c r="AF410" s="270"/>
      <c r="AG410" s="270"/>
      <c r="AH410" s="270"/>
      <c r="AI410" s="270"/>
      <c r="AJ410" s="270"/>
      <c r="AK410" s="270"/>
      <c r="AL410" s="270"/>
      <c r="AM410" s="316"/>
      <c r="AN410" s="316"/>
      <c r="AO410" s="316"/>
      <c r="AP410" s="316"/>
      <c r="AQ410" s="270"/>
      <c r="AR410" s="270"/>
      <c r="AS410" s="270"/>
      <c r="AT410" s="270"/>
      <c r="AU410" s="317"/>
      <c r="AV410" s="270"/>
      <c r="AW410" s="270"/>
      <c r="AX410" s="270"/>
      <c r="AY410" s="270"/>
      <c r="AZ410" s="270"/>
      <c r="BB410" s="274"/>
      <c r="BD410" s="274"/>
      <c r="BF410" s="274"/>
      <c r="BH410" s="274"/>
    </row>
    <row r="411" spans="2:60" s="250" customFormat="1" x14ac:dyDescent="0.25">
      <c r="B411" s="270"/>
      <c r="C411" s="270"/>
      <c r="D411" s="271"/>
      <c r="E411" s="270"/>
      <c r="F411" s="270"/>
      <c r="G411" s="270"/>
      <c r="H411" s="270"/>
      <c r="I411" s="270"/>
      <c r="J411" s="270"/>
      <c r="K411" s="270"/>
      <c r="L411" s="315"/>
      <c r="M411" s="270"/>
      <c r="N411" s="270"/>
      <c r="O411" s="270"/>
      <c r="P411" s="270"/>
      <c r="Q411" s="270"/>
      <c r="R411" s="270"/>
      <c r="S411" s="270"/>
      <c r="T411" s="270"/>
      <c r="U411" s="270"/>
      <c r="V411" s="270"/>
      <c r="W411" s="270"/>
      <c r="X411" s="270"/>
      <c r="Y411" s="270"/>
      <c r="Z411" s="270"/>
      <c r="AA411" s="270"/>
      <c r="AB411" s="270"/>
      <c r="AC411" s="270"/>
      <c r="AD411" s="270"/>
      <c r="AE411" s="270"/>
      <c r="AF411" s="270"/>
      <c r="AG411" s="270"/>
      <c r="AH411" s="270"/>
      <c r="AI411" s="270"/>
      <c r="AJ411" s="270"/>
      <c r="AK411" s="270"/>
      <c r="AL411" s="270"/>
      <c r="AM411" s="316"/>
      <c r="AN411" s="316"/>
      <c r="AO411" s="316"/>
      <c r="AP411" s="316"/>
      <c r="AQ411" s="270"/>
      <c r="AR411" s="270"/>
      <c r="AS411" s="270"/>
      <c r="AT411" s="270"/>
      <c r="AU411" s="317"/>
      <c r="AV411" s="270"/>
      <c r="AW411" s="270"/>
      <c r="AX411" s="270"/>
      <c r="AY411" s="270"/>
      <c r="AZ411" s="270"/>
      <c r="BB411" s="274"/>
      <c r="BD411" s="274"/>
      <c r="BF411" s="274"/>
      <c r="BH411" s="274"/>
    </row>
    <row r="412" spans="2:60" s="250" customFormat="1" x14ac:dyDescent="0.25">
      <c r="B412" s="270"/>
      <c r="C412" s="270"/>
      <c r="D412" s="271"/>
      <c r="E412" s="270"/>
      <c r="F412" s="270"/>
      <c r="G412" s="270"/>
      <c r="H412" s="270"/>
      <c r="I412" s="270"/>
      <c r="J412" s="270"/>
      <c r="K412" s="270"/>
      <c r="L412" s="315"/>
      <c r="M412" s="270"/>
      <c r="N412" s="270"/>
      <c r="O412" s="270"/>
      <c r="P412" s="270"/>
      <c r="Q412" s="270"/>
      <c r="R412" s="270"/>
      <c r="S412" s="270"/>
      <c r="T412" s="270"/>
      <c r="U412" s="270"/>
      <c r="V412" s="270"/>
      <c r="W412" s="270"/>
      <c r="X412" s="270"/>
      <c r="Y412" s="270"/>
      <c r="Z412" s="270"/>
      <c r="AA412" s="270"/>
      <c r="AB412" s="270"/>
      <c r="AC412" s="270"/>
      <c r="AD412" s="270"/>
      <c r="AE412" s="270"/>
      <c r="AF412" s="270"/>
      <c r="AG412" s="270"/>
      <c r="AH412" s="270"/>
      <c r="AI412" s="270"/>
      <c r="AJ412" s="270"/>
      <c r="AK412" s="270"/>
      <c r="AL412" s="270"/>
      <c r="AM412" s="316"/>
      <c r="AN412" s="316"/>
      <c r="AO412" s="316"/>
      <c r="AP412" s="316"/>
      <c r="AQ412" s="270"/>
      <c r="AR412" s="270"/>
      <c r="AS412" s="270"/>
      <c r="AT412" s="270"/>
      <c r="AU412" s="317"/>
      <c r="AV412" s="270"/>
      <c r="AW412" s="270"/>
      <c r="AX412" s="270"/>
      <c r="AY412" s="270"/>
      <c r="AZ412" s="270"/>
      <c r="BB412" s="274"/>
      <c r="BD412" s="274"/>
      <c r="BF412" s="274"/>
      <c r="BH412" s="274"/>
    </row>
    <row r="413" spans="2:60" s="250" customFormat="1" x14ac:dyDescent="0.25">
      <c r="B413" s="270"/>
      <c r="C413" s="270"/>
      <c r="D413" s="271"/>
      <c r="E413" s="270"/>
      <c r="F413" s="270"/>
      <c r="G413" s="270"/>
      <c r="H413" s="270"/>
      <c r="I413" s="270"/>
      <c r="J413" s="270"/>
      <c r="K413" s="270"/>
      <c r="L413" s="315"/>
      <c r="M413" s="270"/>
      <c r="N413" s="270"/>
      <c r="O413" s="270"/>
      <c r="P413" s="270"/>
      <c r="Q413" s="270"/>
      <c r="R413" s="270"/>
      <c r="S413" s="270"/>
      <c r="T413" s="270"/>
      <c r="U413" s="270"/>
      <c r="V413" s="270"/>
      <c r="W413" s="270"/>
      <c r="X413" s="270"/>
      <c r="Y413" s="270"/>
      <c r="Z413" s="270"/>
      <c r="AA413" s="270"/>
      <c r="AB413" s="270"/>
      <c r="AC413" s="270"/>
      <c r="AD413" s="270"/>
      <c r="AE413" s="270"/>
      <c r="AF413" s="270"/>
      <c r="AG413" s="270"/>
      <c r="AH413" s="270"/>
      <c r="AI413" s="270"/>
      <c r="AJ413" s="270"/>
      <c r="AK413" s="270"/>
      <c r="AL413" s="270"/>
      <c r="AM413" s="316"/>
      <c r="AN413" s="316"/>
      <c r="AO413" s="316"/>
      <c r="AP413" s="316"/>
      <c r="AQ413" s="270"/>
      <c r="AR413" s="270"/>
      <c r="AS413" s="270"/>
      <c r="AT413" s="270"/>
      <c r="AU413" s="317"/>
      <c r="AV413" s="270"/>
      <c r="AW413" s="270"/>
      <c r="AX413" s="270"/>
      <c r="AY413" s="270"/>
      <c r="AZ413" s="270"/>
      <c r="BB413" s="274"/>
      <c r="BD413" s="274"/>
      <c r="BF413" s="274"/>
      <c r="BH413" s="274"/>
    </row>
    <row r="414" spans="2:60" s="250" customFormat="1" x14ac:dyDescent="0.25">
      <c r="B414" s="270"/>
      <c r="C414" s="270"/>
      <c r="D414" s="271"/>
      <c r="E414" s="270"/>
      <c r="F414" s="270"/>
      <c r="G414" s="270"/>
      <c r="H414" s="270"/>
      <c r="I414" s="270"/>
      <c r="J414" s="270"/>
      <c r="K414" s="270"/>
      <c r="L414" s="315"/>
      <c r="M414" s="270"/>
      <c r="N414" s="270"/>
      <c r="O414" s="270"/>
      <c r="P414" s="270"/>
      <c r="Q414" s="270"/>
      <c r="R414" s="270"/>
      <c r="S414" s="270"/>
      <c r="T414" s="270"/>
      <c r="U414" s="270"/>
      <c r="V414" s="270"/>
      <c r="W414" s="270"/>
      <c r="X414" s="270"/>
      <c r="Y414" s="270"/>
      <c r="Z414" s="270"/>
      <c r="AA414" s="270"/>
      <c r="AB414" s="270"/>
      <c r="AC414" s="270"/>
      <c r="AD414" s="270"/>
      <c r="AE414" s="270"/>
      <c r="AF414" s="270"/>
      <c r="AG414" s="270"/>
      <c r="AH414" s="270"/>
      <c r="AI414" s="270"/>
      <c r="AJ414" s="270"/>
      <c r="AK414" s="270"/>
      <c r="AL414" s="270"/>
      <c r="AM414" s="316"/>
      <c r="AN414" s="316"/>
      <c r="AO414" s="316"/>
      <c r="AP414" s="316"/>
      <c r="AQ414" s="270"/>
      <c r="AR414" s="270"/>
      <c r="AS414" s="270"/>
      <c r="AT414" s="270"/>
      <c r="AU414" s="317"/>
      <c r="AV414" s="270"/>
      <c r="AW414" s="270"/>
      <c r="AX414" s="270"/>
      <c r="AY414" s="270"/>
      <c r="AZ414" s="270"/>
      <c r="BB414" s="274"/>
      <c r="BD414" s="274"/>
      <c r="BF414" s="274"/>
      <c r="BH414" s="274"/>
    </row>
    <row r="415" spans="2:60" s="250" customFormat="1" x14ac:dyDescent="0.25">
      <c r="B415" s="270"/>
      <c r="C415" s="270"/>
      <c r="D415" s="271"/>
      <c r="E415" s="270"/>
      <c r="F415" s="270"/>
      <c r="G415" s="270"/>
      <c r="H415" s="270"/>
      <c r="I415" s="270"/>
      <c r="J415" s="270"/>
      <c r="K415" s="270"/>
      <c r="L415" s="315"/>
      <c r="M415" s="270"/>
      <c r="N415" s="270"/>
      <c r="O415" s="270"/>
      <c r="P415" s="270"/>
      <c r="Q415" s="270"/>
      <c r="R415" s="270"/>
      <c r="S415" s="270"/>
      <c r="T415" s="270"/>
      <c r="U415" s="270"/>
      <c r="V415" s="270"/>
      <c r="W415" s="270"/>
      <c r="X415" s="270"/>
      <c r="Y415" s="270"/>
      <c r="Z415" s="270"/>
      <c r="AA415" s="270"/>
      <c r="AB415" s="270"/>
      <c r="AC415" s="270"/>
      <c r="AD415" s="270"/>
      <c r="AE415" s="270"/>
      <c r="AF415" s="270"/>
      <c r="AG415" s="270"/>
      <c r="AH415" s="270"/>
      <c r="AI415" s="270"/>
      <c r="AJ415" s="270"/>
      <c r="AK415" s="270"/>
      <c r="AL415" s="270"/>
      <c r="AM415" s="316"/>
      <c r="AN415" s="316"/>
      <c r="AO415" s="316"/>
      <c r="AP415" s="316"/>
      <c r="AQ415" s="270"/>
      <c r="AR415" s="270"/>
      <c r="AS415" s="270"/>
      <c r="AT415" s="270"/>
      <c r="AU415" s="317"/>
      <c r="AV415" s="270"/>
      <c r="AW415" s="270"/>
      <c r="AX415" s="270"/>
      <c r="AY415" s="270"/>
      <c r="AZ415" s="270"/>
      <c r="BB415" s="274"/>
      <c r="BD415" s="274"/>
      <c r="BF415" s="274"/>
      <c r="BH415" s="274"/>
    </row>
    <row r="416" spans="2:60" s="250" customFormat="1" x14ac:dyDescent="0.25">
      <c r="B416" s="270"/>
      <c r="C416" s="270"/>
      <c r="D416" s="271"/>
      <c r="E416" s="270"/>
      <c r="F416" s="270"/>
      <c r="G416" s="270"/>
      <c r="H416" s="270"/>
      <c r="I416" s="270"/>
      <c r="J416" s="270"/>
      <c r="K416" s="270"/>
      <c r="L416" s="315"/>
      <c r="M416" s="270"/>
      <c r="N416" s="270"/>
      <c r="O416" s="270"/>
      <c r="P416" s="270"/>
      <c r="Q416" s="270"/>
      <c r="R416" s="270"/>
      <c r="S416" s="270"/>
      <c r="T416" s="270"/>
      <c r="U416" s="270"/>
      <c r="V416" s="270"/>
      <c r="W416" s="270"/>
      <c r="X416" s="270"/>
      <c r="Y416" s="270"/>
      <c r="Z416" s="270"/>
      <c r="AA416" s="270"/>
      <c r="AB416" s="270"/>
      <c r="AC416" s="270"/>
      <c r="AD416" s="270"/>
      <c r="AE416" s="270"/>
      <c r="AF416" s="270"/>
      <c r="AG416" s="270"/>
      <c r="AH416" s="270"/>
      <c r="AI416" s="270"/>
      <c r="AJ416" s="270"/>
      <c r="AK416" s="270"/>
      <c r="AL416" s="270"/>
      <c r="AM416" s="316"/>
      <c r="AN416" s="316"/>
      <c r="AO416" s="316"/>
      <c r="AP416" s="316"/>
      <c r="AQ416" s="270"/>
      <c r="AR416" s="270"/>
      <c r="AS416" s="270"/>
      <c r="AT416" s="270"/>
      <c r="AU416" s="317"/>
      <c r="AV416" s="270"/>
      <c r="AW416" s="270"/>
      <c r="AX416" s="270"/>
      <c r="AY416" s="270"/>
      <c r="AZ416" s="270"/>
      <c r="BB416" s="274"/>
      <c r="BD416" s="274"/>
      <c r="BF416" s="274"/>
      <c r="BH416" s="274"/>
    </row>
    <row r="417" spans="2:60" s="250" customFormat="1" x14ac:dyDescent="0.25">
      <c r="B417" s="270"/>
      <c r="C417" s="270"/>
      <c r="D417" s="271"/>
      <c r="E417" s="270"/>
      <c r="F417" s="270"/>
      <c r="G417" s="270"/>
      <c r="H417" s="270"/>
      <c r="I417" s="270"/>
      <c r="J417" s="270"/>
      <c r="K417" s="270"/>
      <c r="L417" s="315"/>
      <c r="M417" s="270"/>
      <c r="N417" s="270"/>
      <c r="O417" s="270"/>
      <c r="P417" s="270"/>
      <c r="Q417" s="270"/>
      <c r="R417" s="270"/>
      <c r="S417" s="270"/>
      <c r="T417" s="270"/>
      <c r="U417" s="270"/>
      <c r="V417" s="270"/>
      <c r="W417" s="270"/>
      <c r="X417" s="270"/>
      <c r="Y417" s="270"/>
      <c r="Z417" s="270"/>
      <c r="AA417" s="270"/>
      <c r="AB417" s="270"/>
      <c r="AC417" s="270"/>
      <c r="AD417" s="270"/>
      <c r="AE417" s="270"/>
      <c r="AF417" s="270"/>
      <c r="AG417" s="270"/>
      <c r="AH417" s="270"/>
      <c r="AI417" s="270"/>
      <c r="AJ417" s="270"/>
      <c r="AK417" s="270"/>
      <c r="AL417" s="270"/>
      <c r="AM417" s="316"/>
      <c r="AN417" s="316"/>
      <c r="AO417" s="316"/>
      <c r="AP417" s="316"/>
      <c r="AQ417" s="270"/>
      <c r="AR417" s="270"/>
      <c r="AS417" s="270"/>
      <c r="AT417" s="270"/>
      <c r="AU417" s="317"/>
      <c r="AV417" s="270"/>
      <c r="AW417" s="270"/>
      <c r="AX417" s="270"/>
      <c r="AY417" s="270"/>
      <c r="AZ417" s="270"/>
      <c r="BB417" s="274"/>
      <c r="BD417" s="274"/>
      <c r="BF417" s="274"/>
      <c r="BH417" s="274"/>
    </row>
    <row r="418" spans="2:60" s="250" customFormat="1" x14ac:dyDescent="0.25">
      <c r="B418" s="270"/>
      <c r="C418" s="270"/>
      <c r="D418" s="271"/>
      <c r="E418" s="270"/>
      <c r="F418" s="270"/>
      <c r="G418" s="270"/>
      <c r="H418" s="270"/>
      <c r="I418" s="270"/>
      <c r="J418" s="270"/>
      <c r="K418" s="270"/>
      <c r="L418" s="315"/>
      <c r="M418" s="270"/>
      <c r="N418" s="270"/>
      <c r="O418" s="270"/>
      <c r="P418" s="270"/>
      <c r="Q418" s="270"/>
      <c r="R418" s="270"/>
      <c r="S418" s="270"/>
      <c r="T418" s="270"/>
      <c r="U418" s="270"/>
      <c r="V418" s="270"/>
      <c r="W418" s="270"/>
      <c r="X418" s="270"/>
      <c r="Y418" s="270"/>
      <c r="Z418" s="270"/>
      <c r="AA418" s="270"/>
      <c r="AB418" s="270"/>
      <c r="AC418" s="270"/>
      <c r="AD418" s="270"/>
      <c r="AE418" s="270"/>
      <c r="AF418" s="270"/>
      <c r="AG418" s="270"/>
      <c r="AH418" s="270"/>
      <c r="AI418" s="270"/>
      <c r="AJ418" s="270"/>
      <c r="AK418" s="270"/>
      <c r="AL418" s="270"/>
      <c r="AM418" s="316"/>
      <c r="AN418" s="316"/>
      <c r="AO418" s="316"/>
      <c r="AP418" s="316"/>
      <c r="AQ418" s="270"/>
      <c r="AR418" s="270"/>
      <c r="AS418" s="270"/>
      <c r="AT418" s="270"/>
      <c r="AU418" s="317"/>
      <c r="AV418" s="270"/>
      <c r="AW418" s="270"/>
      <c r="AX418" s="270"/>
      <c r="AY418" s="270"/>
      <c r="AZ418" s="270"/>
      <c r="BB418" s="274"/>
      <c r="BD418" s="274"/>
      <c r="BF418" s="274"/>
      <c r="BH418" s="274"/>
    </row>
    <row r="419" spans="2:60" s="250" customFormat="1" x14ac:dyDescent="0.25">
      <c r="B419" s="270"/>
      <c r="C419" s="270"/>
      <c r="D419" s="271"/>
      <c r="E419" s="270"/>
      <c r="F419" s="270"/>
      <c r="G419" s="270"/>
      <c r="H419" s="270"/>
      <c r="I419" s="270"/>
      <c r="J419" s="270"/>
      <c r="K419" s="270"/>
      <c r="L419" s="315"/>
      <c r="M419" s="270"/>
      <c r="N419" s="270"/>
      <c r="O419" s="270"/>
      <c r="P419" s="270"/>
      <c r="Q419" s="270"/>
      <c r="R419" s="270"/>
      <c r="S419" s="270"/>
      <c r="T419" s="270"/>
      <c r="U419" s="270"/>
      <c r="V419" s="270"/>
      <c r="W419" s="270"/>
      <c r="X419" s="270"/>
      <c r="Y419" s="270"/>
      <c r="Z419" s="270"/>
      <c r="AA419" s="270"/>
      <c r="AB419" s="270"/>
      <c r="AC419" s="270"/>
      <c r="AD419" s="270"/>
      <c r="AE419" s="270"/>
      <c r="AF419" s="270"/>
      <c r="AG419" s="270"/>
      <c r="AH419" s="270"/>
      <c r="AI419" s="270"/>
      <c r="AJ419" s="270"/>
      <c r="AK419" s="270"/>
      <c r="AL419" s="270"/>
      <c r="AM419" s="316"/>
      <c r="AN419" s="316"/>
      <c r="AO419" s="316"/>
      <c r="AP419" s="316"/>
      <c r="AQ419" s="270"/>
      <c r="AR419" s="270"/>
      <c r="AS419" s="270"/>
      <c r="AT419" s="270"/>
      <c r="AU419" s="317"/>
      <c r="AV419" s="270"/>
      <c r="AW419" s="270"/>
      <c r="AX419" s="270"/>
      <c r="AY419" s="270"/>
      <c r="AZ419" s="270"/>
      <c r="BB419" s="274"/>
      <c r="BD419" s="274"/>
      <c r="BF419" s="274"/>
      <c r="BH419" s="274"/>
    </row>
    <row r="420" spans="2:60" s="250" customFormat="1" x14ac:dyDescent="0.25">
      <c r="B420" s="270"/>
      <c r="C420" s="270"/>
      <c r="D420" s="271"/>
      <c r="E420" s="270"/>
      <c r="F420" s="270"/>
      <c r="G420" s="270"/>
      <c r="H420" s="270"/>
      <c r="I420" s="270"/>
      <c r="J420" s="270"/>
      <c r="K420" s="270"/>
      <c r="L420" s="315"/>
      <c r="M420" s="270"/>
      <c r="N420" s="270"/>
      <c r="O420" s="270"/>
      <c r="P420" s="270"/>
      <c r="Q420" s="270"/>
      <c r="R420" s="270"/>
      <c r="S420" s="270"/>
      <c r="T420" s="270"/>
      <c r="U420" s="270"/>
      <c r="V420" s="270"/>
      <c r="W420" s="270"/>
      <c r="X420" s="270"/>
      <c r="Y420" s="270"/>
      <c r="Z420" s="270"/>
      <c r="AA420" s="270"/>
      <c r="AB420" s="270"/>
      <c r="AC420" s="270"/>
      <c r="AD420" s="270"/>
      <c r="AE420" s="270"/>
      <c r="AF420" s="270"/>
      <c r="AG420" s="270"/>
      <c r="AH420" s="270"/>
      <c r="AI420" s="270"/>
      <c r="AJ420" s="270"/>
      <c r="AK420" s="270"/>
      <c r="AL420" s="270"/>
      <c r="AM420" s="316"/>
      <c r="AN420" s="316"/>
      <c r="AO420" s="316"/>
      <c r="AP420" s="316"/>
      <c r="AQ420" s="270"/>
      <c r="AR420" s="270"/>
      <c r="AS420" s="270"/>
      <c r="AT420" s="270"/>
      <c r="AU420" s="317"/>
      <c r="AV420" s="270"/>
      <c r="AW420" s="270"/>
      <c r="AX420" s="270"/>
      <c r="AY420" s="270"/>
      <c r="AZ420" s="270"/>
      <c r="BB420" s="274"/>
      <c r="BD420" s="274"/>
      <c r="BF420" s="274"/>
      <c r="BH420" s="274"/>
    </row>
    <row r="421" spans="2:60" s="250" customFormat="1" x14ac:dyDescent="0.25">
      <c r="B421" s="270"/>
      <c r="C421" s="270"/>
      <c r="D421" s="271"/>
      <c r="E421" s="270"/>
      <c r="F421" s="270"/>
      <c r="G421" s="270"/>
      <c r="H421" s="270"/>
      <c r="I421" s="270"/>
      <c r="J421" s="270"/>
      <c r="K421" s="270"/>
      <c r="L421" s="315"/>
      <c r="M421" s="270"/>
      <c r="N421" s="270"/>
      <c r="O421" s="270"/>
      <c r="P421" s="270"/>
      <c r="Q421" s="270"/>
      <c r="R421" s="270"/>
      <c r="S421" s="270"/>
      <c r="T421" s="270"/>
      <c r="U421" s="270"/>
      <c r="V421" s="270"/>
      <c r="W421" s="270"/>
      <c r="X421" s="270"/>
      <c r="Y421" s="270"/>
      <c r="Z421" s="270"/>
      <c r="AA421" s="270"/>
      <c r="AB421" s="270"/>
      <c r="AC421" s="270"/>
      <c r="AD421" s="270"/>
      <c r="AE421" s="270"/>
      <c r="AF421" s="270"/>
      <c r="AG421" s="270"/>
      <c r="AH421" s="270"/>
      <c r="AI421" s="270"/>
      <c r="AJ421" s="270"/>
      <c r="AK421" s="270"/>
      <c r="AL421" s="270"/>
      <c r="AM421" s="316"/>
      <c r="AN421" s="316"/>
      <c r="AO421" s="316"/>
      <c r="AP421" s="316"/>
      <c r="AQ421" s="270"/>
      <c r="AR421" s="270"/>
      <c r="AS421" s="270"/>
      <c r="AT421" s="270"/>
      <c r="AU421" s="317"/>
      <c r="AV421" s="270"/>
      <c r="AW421" s="270"/>
      <c r="AX421" s="270"/>
      <c r="AY421" s="270"/>
      <c r="AZ421" s="270"/>
      <c r="BB421" s="274"/>
      <c r="BD421" s="274"/>
      <c r="BF421" s="274"/>
      <c r="BH421" s="274"/>
    </row>
    <row r="422" spans="2:60" s="250" customFormat="1" x14ac:dyDescent="0.25">
      <c r="B422" s="270"/>
      <c r="C422" s="270"/>
      <c r="D422" s="271"/>
      <c r="E422" s="270"/>
      <c r="F422" s="270"/>
      <c r="G422" s="270"/>
      <c r="H422" s="270"/>
      <c r="I422" s="270"/>
      <c r="J422" s="270"/>
      <c r="K422" s="270"/>
      <c r="L422" s="315"/>
      <c r="M422" s="270"/>
      <c r="N422" s="270"/>
      <c r="O422" s="270"/>
      <c r="P422" s="270"/>
      <c r="Q422" s="270"/>
      <c r="R422" s="270"/>
      <c r="S422" s="270"/>
      <c r="T422" s="270"/>
      <c r="U422" s="270"/>
      <c r="V422" s="270"/>
      <c r="W422" s="270"/>
      <c r="X422" s="270"/>
      <c r="Y422" s="270"/>
      <c r="Z422" s="270"/>
      <c r="AA422" s="270"/>
      <c r="AB422" s="270"/>
      <c r="AC422" s="270"/>
      <c r="AD422" s="270"/>
      <c r="AE422" s="270"/>
      <c r="AF422" s="270"/>
      <c r="AG422" s="270"/>
      <c r="AH422" s="270"/>
      <c r="AI422" s="270"/>
      <c r="AJ422" s="270"/>
      <c r="AK422" s="270"/>
      <c r="AL422" s="270"/>
      <c r="AM422" s="316"/>
      <c r="AN422" s="316"/>
      <c r="AO422" s="316"/>
      <c r="AP422" s="316"/>
      <c r="AQ422" s="270"/>
      <c r="AR422" s="270"/>
      <c r="AS422" s="270"/>
      <c r="AT422" s="270"/>
      <c r="AU422" s="317"/>
      <c r="AV422" s="270"/>
      <c r="AW422" s="270"/>
      <c r="AX422" s="270"/>
      <c r="AY422" s="270"/>
      <c r="AZ422" s="270"/>
      <c r="BB422" s="274"/>
      <c r="BD422" s="274"/>
      <c r="BF422" s="274"/>
      <c r="BH422" s="274"/>
    </row>
    <row r="423" spans="2:60" s="250" customFormat="1" x14ac:dyDescent="0.25">
      <c r="B423" s="270"/>
      <c r="C423" s="270"/>
      <c r="D423" s="271"/>
      <c r="E423" s="270"/>
      <c r="F423" s="270"/>
      <c r="G423" s="270"/>
      <c r="H423" s="270"/>
      <c r="I423" s="270"/>
      <c r="J423" s="270"/>
      <c r="K423" s="270"/>
      <c r="L423" s="315"/>
      <c r="M423" s="270"/>
      <c r="N423" s="270"/>
      <c r="O423" s="270"/>
      <c r="P423" s="270"/>
      <c r="Q423" s="270"/>
      <c r="R423" s="270"/>
      <c r="S423" s="270"/>
      <c r="T423" s="270"/>
      <c r="U423" s="270"/>
      <c r="V423" s="270"/>
      <c r="W423" s="270"/>
      <c r="X423" s="270"/>
      <c r="Y423" s="270"/>
      <c r="Z423" s="270"/>
      <c r="AA423" s="270"/>
      <c r="AB423" s="270"/>
      <c r="AC423" s="270"/>
      <c r="AD423" s="270"/>
      <c r="AE423" s="270"/>
      <c r="AF423" s="270"/>
      <c r="AG423" s="270"/>
      <c r="AH423" s="270"/>
      <c r="AI423" s="270"/>
      <c r="AJ423" s="270"/>
      <c r="AK423" s="270"/>
      <c r="AL423" s="270"/>
      <c r="AM423" s="316"/>
      <c r="AN423" s="316"/>
      <c r="AO423" s="316"/>
      <c r="AP423" s="316"/>
      <c r="AQ423" s="270"/>
      <c r="AR423" s="270"/>
      <c r="AS423" s="270"/>
      <c r="AT423" s="270"/>
      <c r="AU423" s="317"/>
      <c r="AV423" s="270"/>
      <c r="AW423" s="270"/>
      <c r="AX423" s="270"/>
      <c r="AY423" s="270"/>
      <c r="AZ423" s="270"/>
      <c r="BB423" s="274"/>
      <c r="BD423" s="274"/>
      <c r="BF423" s="274"/>
      <c r="BH423" s="274"/>
    </row>
    <row r="424" spans="2:60" s="250" customFormat="1" x14ac:dyDescent="0.25">
      <c r="B424" s="270"/>
      <c r="C424" s="270"/>
      <c r="D424" s="271"/>
      <c r="E424" s="270"/>
      <c r="F424" s="270"/>
      <c r="G424" s="270"/>
      <c r="H424" s="270"/>
      <c r="I424" s="270"/>
      <c r="J424" s="270"/>
      <c r="K424" s="270"/>
      <c r="L424" s="315"/>
      <c r="M424" s="270"/>
      <c r="N424" s="270"/>
      <c r="O424" s="270"/>
      <c r="P424" s="270"/>
      <c r="Q424" s="270"/>
      <c r="R424" s="270"/>
      <c r="S424" s="270"/>
      <c r="T424" s="270"/>
      <c r="U424" s="270"/>
      <c r="V424" s="270"/>
      <c r="W424" s="270"/>
      <c r="X424" s="270"/>
      <c r="Y424" s="270"/>
      <c r="Z424" s="270"/>
      <c r="AA424" s="270"/>
      <c r="AB424" s="270"/>
      <c r="AC424" s="270"/>
      <c r="AD424" s="270"/>
      <c r="AE424" s="270"/>
      <c r="AF424" s="270"/>
      <c r="AG424" s="270"/>
      <c r="AH424" s="270"/>
      <c r="AI424" s="270"/>
      <c r="AJ424" s="270"/>
      <c r="AK424" s="270"/>
      <c r="AL424" s="270"/>
      <c r="AM424" s="316"/>
      <c r="AN424" s="316"/>
      <c r="AO424" s="316"/>
      <c r="AP424" s="316"/>
      <c r="AQ424" s="270"/>
      <c r="AR424" s="270"/>
      <c r="AS424" s="270"/>
      <c r="AT424" s="270"/>
      <c r="AU424" s="317"/>
      <c r="AV424" s="270"/>
      <c r="AW424" s="270"/>
      <c r="AX424" s="270"/>
      <c r="AY424" s="270"/>
      <c r="AZ424" s="270"/>
      <c r="BB424" s="274"/>
      <c r="BD424" s="274"/>
      <c r="BF424" s="274"/>
      <c r="BH424" s="274"/>
    </row>
    <row r="425" spans="2:60" s="250" customFormat="1" x14ac:dyDescent="0.25">
      <c r="B425" s="270"/>
      <c r="C425" s="270"/>
      <c r="D425" s="271"/>
      <c r="E425" s="270"/>
      <c r="F425" s="270"/>
      <c r="G425" s="270"/>
      <c r="H425" s="270"/>
      <c r="I425" s="270"/>
      <c r="J425" s="270"/>
      <c r="K425" s="270"/>
      <c r="L425" s="315"/>
      <c r="M425" s="270"/>
      <c r="N425" s="270"/>
      <c r="O425" s="270"/>
      <c r="P425" s="270"/>
      <c r="Q425" s="270"/>
      <c r="R425" s="270"/>
      <c r="S425" s="270"/>
      <c r="T425" s="270"/>
      <c r="U425" s="270"/>
      <c r="V425" s="270"/>
      <c r="W425" s="270"/>
      <c r="X425" s="270"/>
      <c r="Y425" s="270"/>
      <c r="Z425" s="270"/>
      <c r="AA425" s="270"/>
      <c r="AB425" s="270"/>
      <c r="AC425" s="270"/>
      <c r="AD425" s="270"/>
      <c r="AE425" s="270"/>
      <c r="AF425" s="270"/>
      <c r="AG425" s="270"/>
      <c r="AH425" s="270"/>
      <c r="AI425" s="270"/>
      <c r="AJ425" s="270"/>
      <c r="AK425" s="270"/>
      <c r="AL425" s="270"/>
      <c r="AM425" s="316"/>
      <c r="AN425" s="316"/>
      <c r="AO425" s="316"/>
      <c r="AP425" s="316"/>
      <c r="AQ425" s="270"/>
      <c r="AR425" s="270"/>
      <c r="AS425" s="270"/>
      <c r="AT425" s="270"/>
      <c r="AU425" s="317"/>
      <c r="AV425" s="270"/>
      <c r="AW425" s="270"/>
      <c r="AX425" s="270"/>
      <c r="AY425" s="270"/>
      <c r="AZ425" s="270"/>
      <c r="BB425" s="274"/>
      <c r="BD425" s="274"/>
      <c r="BF425" s="274"/>
      <c r="BH425" s="274"/>
    </row>
    <row r="426" spans="2:60" s="250" customFormat="1" x14ac:dyDescent="0.25">
      <c r="B426" s="270"/>
      <c r="C426" s="270"/>
      <c r="D426" s="271"/>
      <c r="E426" s="270"/>
      <c r="F426" s="270"/>
      <c r="G426" s="270"/>
      <c r="H426" s="270"/>
      <c r="I426" s="270"/>
      <c r="J426" s="270"/>
      <c r="K426" s="270"/>
      <c r="L426" s="315"/>
      <c r="M426" s="270"/>
      <c r="N426" s="270"/>
      <c r="O426" s="270"/>
      <c r="P426" s="270"/>
      <c r="Q426" s="270"/>
      <c r="R426" s="270"/>
      <c r="S426" s="270"/>
      <c r="T426" s="270"/>
      <c r="U426" s="270"/>
      <c r="V426" s="270"/>
      <c r="W426" s="270"/>
      <c r="X426" s="270"/>
      <c r="Y426" s="270"/>
      <c r="Z426" s="270"/>
      <c r="AA426" s="270"/>
      <c r="AB426" s="270"/>
      <c r="AC426" s="270"/>
      <c r="AD426" s="270"/>
      <c r="AE426" s="270"/>
      <c r="AF426" s="270"/>
      <c r="AG426" s="270"/>
      <c r="AH426" s="270"/>
      <c r="AI426" s="270"/>
      <c r="AJ426" s="270"/>
      <c r="AK426" s="270"/>
      <c r="AL426" s="270"/>
      <c r="AM426" s="316"/>
      <c r="AN426" s="316"/>
      <c r="AO426" s="316"/>
      <c r="AP426" s="316"/>
      <c r="AQ426" s="270"/>
      <c r="AR426" s="270"/>
      <c r="AS426" s="270"/>
      <c r="AT426" s="270"/>
      <c r="AU426" s="317"/>
      <c r="AV426" s="270"/>
      <c r="AW426" s="270"/>
      <c r="AX426" s="270"/>
      <c r="AY426" s="270"/>
      <c r="AZ426" s="270"/>
      <c r="BB426" s="274"/>
      <c r="BD426" s="274"/>
      <c r="BF426" s="274"/>
      <c r="BH426" s="274"/>
    </row>
    <row r="427" spans="2:60" s="250" customFormat="1" x14ac:dyDescent="0.25">
      <c r="B427" s="270"/>
      <c r="C427" s="270"/>
      <c r="D427" s="271"/>
      <c r="E427" s="270"/>
      <c r="F427" s="270"/>
      <c r="G427" s="270"/>
      <c r="H427" s="270"/>
      <c r="I427" s="270"/>
      <c r="J427" s="270"/>
      <c r="K427" s="270"/>
      <c r="L427" s="315"/>
      <c r="M427" s="270"/>
      <c r="N427" s="270"/>
      <c r="O427" s="270"/>
      <c r="P427" s="270"/>
      <c r="Q427" s="270"/>
      <c r="R427" s="270"/>
      <c r="S427" s="270"/>
      <c r="T427" s="270"/>
      <c r="U427" s="270"/>
      <c r="V427" s="270"/>
      <c r="W427" s="270"/>
      <c r="X427" s="270"/>
      <c r="Y427" s="270"/>
      <c r="Z427" s="270"/>
      <c r="AA427" s="270"/>
      <c r="AB427" s="270"/>
      <c r="AC427" s="270"/>
      <c r="AD427" s="270"/>
      <c r="AE427" s="270"/>
      <c r="AF427" s="270"/>
      <c r="AG427" s="270"/>
      <c r="AH427" s="270"/>
      <c r="AI427" s="270"/>
      <c r="AJ427" s="270"/>
      <c r="AK427" s="270"/>
      <c r="AL427" s="270"/>
      <c r="AM427" s="316"/>
      <c r="AN427" s="316"/>
      <c r="AO427" s="316"/>
      <c r="AP427" s="316"/>
      <c r="AQ427" s="270"/>
      <c r="AR427" s="270"/>
      <c r="AS427" s="270"/>
      <c r="AT427" s="270"/>
      <c r="AU427" s="317"/>
      <c r="AV427" s="270"/>
      <c r="AW427" s="270"/>
      <c r="AX427" s="270"/>
      <c r="AY427" s="270"/>
      <c r="AZ427" s="270"/>
      <c r="BB427" s="274"/>
      <c r="BD427" s="274"/>
      <c r="BF427" s="274"/>
      <c r="BH427" s="274"/>
    </row>
    <row r="428" spans="2:60" s="250" customFormat="1" x14ac:dyDescent="0.25">
      <c r="B428" s="270"/>
      <c r="C428" s="270"/>
      <c r="D428" s="271"/>
      <c r="E428" s="270"/>
      <c r="F428" s="270"/>
      <c r="G428" s="270"/>
      <c r="H428" s="270"/>
      <c r="I428" s="270"/>
      <c r="J428" s="270"/>
      <c r="K428" s="270"/>
      <c r="L428" s="315"/>
      <c r="M428" s="270"/>
      <c r="N428" s="270"/>
      <c r="O428" s="270"/>
      <c r="P428" s="270"/>
      <c r="Q428" s="270"/>
      <c r="R428" s="270"/>
      <c r="S428" s="270"/>
      <c r="T428" s="270"/>
      <c r="U428" s="270"/>
      <c r="V428" s="270"/>
      <c r="W428" s="270"/>
      <c r="X428" s="270"/>
      <c r="Y428" s="270"/>
      <c r="Z428" s="270"/>
      <c r="AA428" s="270"/>
      <c r="AB428" s="270"/>
      <c r="AC428" s="270"/>
      <c r="AD428" s="270"/>
      <c r="AE428" s="270"/>
      <c r="AF428" s="270"/>
      <c r="AG428" s="270"/>
      <c r="AH428" s="270"/>
      <c r="AI428" s="270"/>
      <c r="AJ428" s="270"/>
      <c r="AK428" s="270"/>
      <c r="AL428" s="270"/>
      <c r="AM428" s="316"/>
      <c r="AN428" s="316"/>
      <c r="AO428" s="316"/>
      <c r="AP428" s="316"/>
      <c r="AQ428" s="270"/>
      <c r="AR428" s="270"/>
      <c r="AS428" s="270"/>
      <c r="AT428" s="270"/>
      <c r="AU428" s="317"/>
      <c r="AV428" s="270"/>
      <c r="AW428" s="270"/>
      <c r="AX428" s="270"/>
      <c r="AY428" s="270"/>
      <c r="AZ428" s="270"/>
      <c r="BB428" s="274"/>
      <c r="BD428" s="274"/>
      <c r="BF428" s="274"/>
      <c r="BH428" s="274"/>
    </row>
    <row r="429" spans="2:60" s="250" customFormat="1" x14ac:dyDescent="0.25">
      <c r="B429" s="270"/>
      <c r="C429" s="270"/>
      <c r="D429" s="271"/>
      <c r="E429" s="270"/>
      <c r="F429" s="270"/>
      <c r="G429" s="270"/>
      <c r="H429" s="270"/>
      <c r="I429" s="270"/>
      <c r="J429" s="270"/>
      <c r="K429" s="270"/>
      <c r="L429" s="315"/>
      <c r="M429" s="270"/>
      <c r="N429" s="270"/>
      <c r="O429" s="270"/>
      <c r="P429" s="270"/>
      <c r="Q429" s="270"/>
      <c r="R429" s="270"/>
      <c r="S429" s="270"/>
      <c r="T429" s="270"/>
      <c r="U429" s="270"/>
      <c r="V429" s="270"/>
      <c r="W429" s="270"/>
      <c r="X429" s="270"/>
      <c r="Y429" s="270"/>
      <c r="Z429" s="270"/>
      <c r="AA429" s="270"/>
      <c r="AB429" s="270"/>
      <c r="AC429" s="270"/>
      <c r="AD429" s="270"/>
      <c r="AE429" s="270"/>
      <c r="AF429" s="270"/>
      <c r="AG429" s="270"/>
      <c r="AH429" s="270"/>
      <c r="AI429" s="270"/>
      <c r="AJ429" s="270"/>
      <c r="AK429" s="270"/>
      <c r="AL429" s="270"/>
      <c r="AM429" s="316"/>
      <c r="AN429" s="316"/>
      <c r="AO429" s="316"/>
      <c r="AP429" s="316"/>
      <c r="AQ429" s="270"/>
      <c r="AR429" s="270"/>
      <c r="AS429" s="270"/>
      <c r="AT429" s="270"/>
      <c r="AU429" s="317"/>
      <c r="AV429" s="270"/>
      <c r="AW429" s="270"/>
      <c r="AX429" s="270"/>
      <c r="AY429" s="270"/>
      <c r="AZ429" s="270"/>
      <c r="BB429" s="274"/>
      <c r="BD429" s="274"/>
      <c r="BF429" s="274"/>
      <c r="BH429" s="274"/>
    </row>
    <row r="430" spans="2:60" s="250" customFormat="1" x14ac:dyDescent="0.25">
      <c r="B430" s="270"/>
      <c r="C430" s="270"/>
      <c r="D430" s="271"/>
      <c r="E430" s="270"/>
      <c r="F430" s="270"/>
      <c r="G430" s="270"/>
      <c r="H430" s="270"/>
      <c r="I430" s="270"/>
      <c r="J430" s="270"/>
      <c r="K430" s="270"/>
      <c r="L430" s="315"/>
      <c r="M430" s="270"/>
      <c r="N430" s="270"/>
      <c r="O430" s="270"/>
      <c r="P430" s="270"/>
      <c r="Q430" s="270"/>
      <c r="R430" s="270"/>
      <c r="S430" s="270"/>
      <c r="T430" s="270"/>
      <c r="U430" s="270"/>
      <c r="V430" s="270"/>
      <c r="W430" s="270"/>
      <c r="X430" s="270"/>
      <c r="Y430" s="270"/>
      <c r="Z430" s="270"/>
      <c r="AA430" s="270"/>
      <c r="AB430" s="270"/>
      <c r="AC430" s="270"/>
      <c r="AD430" s="270"/>
      <c r="AE430" s="270"/>
      <c r="AF430" s="270"/>
      <c r="AG430" s="270"/>
      <c r="AH430" s="270"/>
      <c r="AI430" s="270"/>
      <c r="AJ430" s="270"/>
      <c r="AK430" s="270"/>
      <c r="AL430" s="270"/>
      <c r="AM430" s="316"/>
      <c r="AN430" s="316"/>
      <c r="AO430" s="316"/>
      <c r="AP430" s="316"/>
      <c r="AQ430" s="270"/>
      <c r="AR430" s="270"/>
      <c r="AS430" s="270"/>
      <c r="AT430" s="270"/>
      <c r="AU430" s="317"/>
      <c r="AV430" s="270"/>
      <c r="AW430" s="270"/>
      <c r="AX430" s="270"/>
      <c r="AY430" s="270"/>
      <c r="AZ430" s="270"/>
      <c r="BB430" s="274"/>
      <c r="BD430" s="274"/>
      <c r="BF430" s="274"/>
      <c r="BH430" s="274"/>
    </row>
    <row r="431" spans="2:60" s="250" customFormat="1" x14ac:dyDescent="0.25">
      <c r="B431" s="270"/>
      <c r="C431" s="270"/>
      <c r="D431" s="271"/>
      <c r="E431" s="270"/>
      <c r="F431" s="270"/>
      <c r="G431" s="270"/>
      <c r="H431" s="270"/>
      <c r="I431" s="270"/>
      <c r="J431" s="270"/>
      <c r="K431" s="270"/>
      <c r="L431" s="315"/>
      <c r="M431" s="270"/>
      <c r="N431" s="270"/>
      <c r="O431" s="270"/>
      <c r="P431" s="270"/>
      <c r="Q431" s="270"/>
      <c r="R431" s="270"/>
      <c r="S431" s="270"/>
      <c r="T431" s="270"/>
      <c r="U431" s="270"/>
      <c r="V431" s="270"/>
      <c r="W431" s="270"/>
      <c r="X431" s="270"/>
      <c r="Y431" s="270"/>
      <c r="Z431" s="270"/>
      <c r="AA431" s="270"/>
      <c r="AB431" s="270"/>
      <c r="AC431" s="270"/>
      <c r="AD431" s="270"/>
      <c r="AE431" s="270"/>
      <c r="AF431" s="270"/>
      <c r="AG431" s="270"/>
      <c r="AH431" s="270"/>
      <c r="AI431" s="270"/>
      <c r="AJ431" s="270"/>
      <c r="AK431" s="270"/>
      <c r="AL431" s="270"/>
      <c r="AM431" s="316"/>
      <c r="AN431" s="316"/>
      <c r="AO431" s="316"/>
      <c r="AP431" s="316"/>
      <c r="AQ431" s="270"/>
      <c r="AR431" s="270"/>
      <c r="AS431" s="270"/>
      <c r="AT431" s="270"/>
      <c r="AU431" s="317"/>
      <c r="AV431" s="270"/>
      <c r="AW431" s="270"/>
      <c r="AX431" s="270"/>
      <c r="AY431" s="270"/>
      <c r="AZ431" s="270"/>
      <c r="BB431" s="274"/>
      <c r="BD431" s="274"/>
      <c r="BF431" s="274"/>
      <c r="BH431" s="274"/>
    </row>
    <row r="432" spans="2:60" s="250" customFormat="1" x14ac:dyDescent="0.25">
      <c r="B432" s="270"/>
      <c r="C432" s="270"/>
      <c r="D432" s="271"/>
      <c r="E432" s="270"/>
      <c r="F432" s="270"/>
      <c r="G432" s="270"/>
      <c r="H432" s="270"/>
      <c r="I432" s="270"/>
      <c r="J432" s="270"/>
      <c r="K432" s="270"/>
      <c r="L432" s="315"/>
      <c r="M432" s="270"/>
      <c r="N432" s="270"/>
      <c r="O432" s="270"/>
      <c r="P432" s="270"/>
      <c r="Q432" s="270"/>
      <c r="R432" s="270"/>
      <c r="S432" s="270"/>
      <c r="T432" s="270"/>
      <c r="U432" s="270"/>
      <c r="V432" s="270"/>
      <c r="W432" s="270"/>
      <c r="X432" s="270"/>
      <c r="Y432" s="270"/>
      <c r="Z432" s="270"/>
      <c r="AA432" s="270"/>
      <c r="AB432" s="270"/>
      <c r="AC432" s="270"/>
      <c r="AD432" s="270"/>
      <c r="AE432" s="270"/>
      <c r="AF432" s="270"/>
      <c r="AG432" s="270"/>
      <c r="AH432" s="270"/>
      <c r="AI432" s="270"/>
      <c r="AJ432" s="270"/>
      <c r="AK432" s="270"/>
      <c r="AL432" s="270"/>
      <c r="AM432" s="316"/>
      <c r="AN432" s="316"/>
      <c r="AO432" s="316"/>
      <c r="AP432" s="316"/>
      <c r="AQ432" s="270"/>
      <c r="AR432" s="270"/>
      <c r="AS432" s="270"/>
      <c r="AT432" s="270"/>
      <c r="AU432" s="317"/>
      <c r="AV432" s="270"/>
      <c r="AW432" s="270"/>
      <c r="AX432" s="270"/>
      <c r="AY432" s="270"/>
      <c r="AZ432" s="270"/>
      <c r="BB432" s="274"/>
      <c r="BD432" s="274"/>
      <c r="BF432" s="274"/>
      <c r="BH432" s="274"/>
    </row>
    <row r="433" spans="2:60" s="250" customFormat="1" x14ac:dyDescent="0.25">
      <c r="B433" s="270"/>
      <c r="C433" s="270"/>
      <c r="D433" s="271"/>
      <c r="E433" s="270"/>
      <c r="F433" s="270"/>
      <c r="G433" s="270"/>
      <c r="H433" s="270"/>
      <c r="I433" s="270"/>
      <c r="J433" s="270"/>
      <c r="K433" s="270"/>
      <c r="L433" s="315"/>
      <c r="M433" s="270"/>
      <c r="N433" s="270"/>
      <c r="O433" s="270"/>
      <c r="P433" s="270"/>
      <c r="Q433" s="270"/>
      <c r="R433" s="270"/>
      <c r="S433" s="270"/>
      <c r="T433" s="270"/>
      <c r="U433" s="270"/>
      <c r="V433" s="270"/>
      <c r="W433" s="270"/>
      <c r="X433" s="270"/>
      <c r="Y433" s="270"/>
      <c r="Z433" s="270"/>
      <c r="AA433" s="270"/>
      <c r="AB433" s="270"/>
      <c r="AC433" s="270"/>
      <c r="AD433" s="270"/>
      <c r="AE433" s="270"/>
      <c r="AF433" s="270"/>
      <c r="AG433" s="270"/>
      <c r="AH433" s="270"/>
      <c r="AI433" s="270"/>
      <c r="AJ433" s="270"/>
      <c r="AK433" s="270"/>
      <c r="AL433" s="270"/>
      <c r="AM433" s="316"/>
      <c r="AN433" s="316"/>
      <c r="AO433" s="316"/>
      <c r="AP433" s="316"/>
      <c r="AQ433" s="270"/>
      <c r="AR433" s="270"/>
      <c r="AS433" s="270"/>
      <c r="AT433" s="270"/>
      <c r="AU433" s="317"/>
      <c r="AV433" s="270"/>
      <c r="AW433" s="270"/>
      <c r="AX433" s="270"/>
      <c r="AY433" s="270"/>
      <c r="AZ433" s="270"/>
      <c r="BB433" s="274"/>
      <c r="BD433" s="274"/>
      <c r="BF433" s="274"/>
      <c r="BH433" s="274"/>
    </row>
    <row r="434" spans="2:60" s="250" customFormat="1" x14ac:dyDescent="0.25">
      <c r="B434" s="270"/>
      <c r="C434" s="270"/>
      <c r="D434" s="271"/>
      <c r="E434" s="270"/>
      <c r="F434" s="270"/>
      <c r="G434" s="270"/>
      <c r="H434" s="270"/>
      <c r="I434" s="270"/>
      <c r="J434" s="270"/>
      <c r="K434" s="270"/>
      <c r="L434" s="315"/>
      <c r="M434" s="270"/>
      <c r="N434" s="270"/>
      <c r="O434" s="270"/>
      <c r="P434" s="270"/>
      <c r="Q434" s="270"/>
      <c r="R434" s="270"/>
      <c r="S434" s="270"/>
      <c r="T434" s="270"/>
      <c r="U434" s="270"/>
      <c r="V434" s="270"/>
      <c r="W434" s="270"/>
      <c r="X434" s="270"/>
      <c r="Y434" s="270"/>
      <c r="Z434" s="270"/>
      <c r="AA434" s="270"/>
      <c r="AB434" s="270"/>
      <c r="AC434" s="270"/>
      <c r="AD434" s="270"/>
      <c r="AE434" s="270"/>
      <c r="AF434" s="270"/>
      <c r="AG434" s="270"/>
      <c r="AH434" s="270"/>
      <c r="AI434" s="270"/>
      <c r="AJ434" s="270"/>
      <c r="AK434" s="270"/>
      <c r="AL434" s="270"/>
      <c r="AM434" s="316"/>
      <c r="AN434" s="316"/>
      <c r="AO434" s="316"/>
      <c r="AP434" s="316"/>
      <c r="AQ434" s="270"/>
      <c r="AR434" s="270"/>
      <c r="AS434" s="270"/>
      <c r="AT434" s="270"/>
      <c r="AU434" s="317"/>
      <c r="AV434" s="270"/>
      <c r="AW434" s="270"/>
      <c r="AX434" s="270"/>
      <c r="AY434" s="270"/>
      <c r="AZ434" s="270"/>
      <c r="BB434" s="274"/>
      <c r="BD434" s="274"/>
      <c r="BF434" s="274"/>
      <c r="BH434" s="274"/>
    </row>
    <row r="435" spans="2:60" s="250" customFormat="1" x14ac:dyDescent="0.25">
      <c r="B435" s="270"/>
      <c r="C435" s="270"/>
      <c r="D435" s="271"/>
      <c r="E435" s="270"/>
      <c r="F435" s="270"/>
      <c r="G435" s="270"/>
      <c r="H435" s="270"/>
      <c r="I435" s="270"/>
      <c r="J435" s="270"/>
      <c r="K435" s="270"/>
      <c r="L435" s="315"/>
      <c r="M435" s="270"/>
      <c r="N435" s="270"/>
      <c r="O435" s="270"/>
      <c r="P435" s="270"/>
      <c r="Q435" s="270"/>
      <c r="R435" s="270"/>
      <c r="S435" s="270"/>
      <c r="T435" s="270"/>
      <c r="U435" s="270"/>
      <c r="V435" s="270"/>
      <c r="W435" s="270"/>
      <c r="X435" s="270"/>
      <c r="Y435" s="270"/>
      <c r="Z435" s="270"/>
      <c r="AA435" s="270"/>
      <c r="AB435" s="270"/>
      <c r="AC435" s="270"/>
      <c r="AD435" s="270"/>
      <c r="AE435" s="270"/>
      <c r="AF435" s="270"/>
      <c r="AG435" s="270"/>
      <c r="AH435" s="270"/>
      <c r="AI435" s="270"/>
      <c r="AJ435" s="270"/>
      <c r="AK435" s="270"/>
      <c r="AL435" s="270"/>
      <c r="AM435" s="316"/>
      <c r="AN435" s="316"/>
      <c r="AO435" s="316"/>
      <c r="AP435" s="316"/>
      <c r="AQ435" s="270"/>
      <c r="AR435" s="270"/>
      <c r="AS435" s="270"/>
      <c r="AT435" s="270"/>
      <c r="AU435" s="317"/>
      <c r="AV435" s="270"/>
      <c r="AW435" s="270"/>
      <c r="AX435" s="270"/>
      <c r="AY435" s="270"/>
      <c r="AZ435" s="270"/>
      <c r="BB435" s="274"/>
      <c r="BD435" s="274"/>
      <c r="BF435" s="274"/>
      <c r="BH435" s="274"/>
    </row>
    <row r="436" spans="2:60" s="250" customFormat="1" x14ac:dyDescent="0.25">
      <c r="B436" s="270"/>
      <c r="C436" s="270"/>
      <c r="D436" s="271"/>
      <c r="E436" s="270"/>
      <c r="F436" s="270"/>
      <c r="G436" s="270"/>
      <c r="H436" s="270"/>
      <c r="I436" s="270"/>
      <c r="J436" s="270"/>
      <c r="K436" s="270"/>
      <c r="L436" s="315"/>
      <c r="M436" s="270"/>
      <c r="N436" s="270"/>
      <c r="O436" s="270"/>
      <c r="P436" s="270"/>
      <c r="Q436" s="270"/>
      <c r="R436" s="270"/>
      <c r="S436" s="270"/>
      <c r="T436" s="270"/>
      <c r="U436" s="270"/>
      <c r="V436" s="270"/>
      <c r="W436" s="270"/>
      <c r="X436" s="270"/>
      <c r="Y436" s="270"/>
      <c r="Z436" s="270"/>
      <c r="AA436" s="270"/>
      <c r="AB436" s="270"/>
      <c r="AC436" s="270"/>
      <c r="AD436" s="270"/>
      <c r="AE436" s="270"/>
      <c r="AF436" s="270"/>
      <c r="AG436" s="270"/>
      <c r="AH436" s="270"/>
      <c r="AI436" s="270"/>
      <c r="AJ436" s="270"/>
      <c r="AK436" s="270"/>
      <c r="AL436" s="270"/>
      <c r="AM436" s="316"/>
      <c r="AN436" s="316"/>
      <c r="AO436" s="316"/>
      <c r="AP436" s="316"/>
      <c r="AQ436" s="270"/>
      <c r="AR436" s="270"/>
      <c r="AS436" s="270"/>
      <c r="AT436" s="270"/>
      <c r="AU436" s="317"/>
      <c r="AV436" s="270"/>
      <c r="AW436" s="270"/>
      <c r="AX436" s="270"/>
      <c r="AY436" s="270"/>
      <c r="AZ436" s="270"/>
      <c r="BB436" s="274"/>
      <c r="BD436" s="274"/>
      <c r="BF436" s="274"/>
      <c r="BH436" s="274"/>
    </row>
    <row r="437" spans="2:60" s="250" customFormat="1" x14ac:dyDescent="0.25">
      <c r="B437" s="270"/>
      <c r="C437" s="270"/>
      <c r="D437" s="271"/>
      <c r="E437" s="270"/>
      <c r="F437" s="270"/>
      <c r="G437" s="270"/>
      <c r="H437" s="270"/>
      <c r="I437" s="270"/>
      <c r="J437" s="270"/>
      <c r="K437" s="270"/>
      <c r="L437" s="315"/>
      <c r="M437" s="270"/>
      <c r="N437" s="270"/>
      <c r="O437" s="270"/>
      <c r="P437" s="270"/>
      <c r="Q437" s="270"/>
      <c r="R437" s="270"/>
      <c r="S437" s="270"/>
      <c r="T437" s="270"/>
      <c r="U437" s="270"/>
      <c r="V437" s="270"/>
      <c r="W437" s="270"/>
      <c r="X437" s="270"/>
      <c r="Y437" s="270"/>
      <c r="Z437" s="270"/>
      <c r="AA437" s="270"/>
      <c r="AB437" s="270"/>
      <c r="AC437" s="270"/>
      <c r="AD437" s="270"/>
      <c r="AE437" s="270"/>
      <c r="AF437" s="270"/>
      <c r="AG437" s="270"/>
      <c r="AH437" s="270"/>
      <c r="AI437" s="270"/>
      <c r="AJ437" s="270"/>
      <c r="AK437" s="270"/>
      <c r="AL437" s="270"/>
      <c r="AM437" s="316"/>
      <c r="AN437" s="316"/>
      <c r="AO437" s="316"/>
      <c r="AP437" s="316"/>
      <c r="AQ437" s="270"/>
      <c r="AR437" s="270"/>
      <c r="AS437" s="270"/>
      <c r="AT437" s="270"/>
      <c r="AU437" s="317"/>
      <c r="AV437" s="270"/>
      <c r="AW437" s="270"/>
      <c r="AX437" s="270"/>
      <c r="AY437" s="270"/>
      <c r="AZ437" s="270"/>
      <c r="BB437" s="274"/>
      <c r="BD437" s="274"/>
      <c r="BF437" s="274"/>
      <c r="BH437" s="274"/>
    </row>
    <row r="438" spans="2:60" s="250" customFormat="1" x14ac:dyDescent="0.25">
      <c r="B438" s="270"/>
      <c r="C438" s="270"/>
      <c r="D438" s="271"/>
      <c r="E438" s="270"/>
      <c r="F438" s="270"/>
      <c r="G438" s="270"/>
      <c r="H438" s="270"/>
      <c r="I438" s="270"/>
      <c r="J438" s="270"/>
      <c r="K438" s="270"/>
      <c r="L438" s="315"/>
      <c r="M438" s="270"/>
      <c r="N438" s="270"/>
      <c r="O438" s="270"/>
      <c r="P438" s="270"/>
      <c r="Q438" s="270"/>
      <c r="R438" s="270"/>
      <c r="S438" s="270"/>
      <c r="T438" s="270"/>
      <c r="U438" s="270"/>
      <c r="V438" s="270"/>
      <c r="W438" s="270"/>
      <c r="X438" s="270"/>
      <c r="Y438" s="270"/>
      <c r="Z438" s="270"/>
      <c r="AA438" s="270"/>
      <c r="AB438" s="270"/>
      <c r="AC438" s="270"/>
      <c r="AD438" s="270"/>
      <c r="AE438" s="270"/>
      <c r="AF438" s="270"/>
      <c r="AG438" s="270"/>
      <c r="AH438" s="270"/>
      <c r="AI438" s="270"/>
      <c r="AJ438" s="270"/>
      <c r="AK438" s="270"/>
      <c r="AL438" s="270"/>
      <c r="AM438" s="316"/>
      <c r="AN438" s="316"/>
      <c r="AO438" s="316"/>
      <c r="AP438" s="316"/>
      <c r="AQ438" s="270"/>
      <c r="AR438" s="270"/>
      <c r="AS438" s="270"/>
      <c r="AT438" s="270"/>
      <c r="AU438" s="317"/>
      <c r="AV438" s="270"/>
      <c r="AW438" s="270"/>
      <c r="AX438" s="270"/>
      <c r="AY438" s="270"/>
      <c r="AZ438" s="270"/>
      <c r="BB438" s="274"/>
      <c r="BD438" s="274"/>
      <c r="BF438" s="274"/>
      <c r="BH438" s="274"/>
    </row>
    <row r="439" spans="2:60" s="250" customFormat="1" x14ac:dyDescent="0.25">
      <c r="B439" s="270"/>
      <c r="C439" s="270"/>
      <c r="D439" s="271"/>
      <c r="E439" s="270"/>
      <c r="F439" s="270"/>
      <c r="G439" s="270"/>
      <c r="H439" s="270"/>
      <c r="I439" s="270"/>
      <c r="J439" s="270"/>
      <c r="K439" s="270"/>
      <c r="L439" s="315"/>
      <c r="M439" s="270"/>
      <c r="N439" s="270"/>
      <c r="O439" s="270"/>
      <c r="P439" s="270"/>
      <c r="Q439" s="270"/>
      <c r="R439" s="270"/>
      <c r="S439" s="270"/>
      <c r="T439" s="270"/>
      <c r="U439" s="270"/>
      <c r="V439" s="270"/>
      <c r="W439" s="270"/>
      <c r="X439" s="270"/>
      <c r="Y439" s="270"/>
      <c r="Z439" s="270"/>
      <c r="AA439" s="270"/>
      <c r="AB439" s="270"/>
      <c r="AC439" s="270"/>
      <c r="AD439" s="270"/>
      <c r="AE439" s="270"/>
      <c r="AF439" s="270"/>
      <c r="AG439" s="270"/>
      <c r="AH439" s="270"/>
      <c r="AI439" s="270"/>
      <c r="AJ439" s="270"/>
      <c r="AK439" s="270"/>
      <c r="AL439" s="270"/>
      <c r="AM439" s="316"/>
      <c r="AN439" s="316"/>
      <c r="AO439" s="316"/>
      <c r="AP439" s="316"/>
      <c r="AQ439" s="270"/>
      <c r="AR439" s="270"/>
      <c r="AS439" s="270"/>
      <c r="AT439" s="270"/>
      <c r="AU439" s="317"/>
      <c r="AV439" s="270"/>
      <c r="AW439" s="270"/>
      <c r="AX439" s="270"/>
      <c r="AY439" s="270"/>
      <c r="AZ439" s="270"/>
      <c r="BB439" s="274"/>
      <c r="BD439" s="274"/>
      <c r="BF439" s="274"/>
      <c r="BH439" s="274"/>
    </row>
    <row r="440" spans="2:60" s="250" customFormat="1" x14ac:dyDescent="0.25">
      <c r="B440" s="270"/>
      <c r="C440" s="270"/>
      <c r="D440" s="271"/>
      <c r="E440" s="270"/>
      <c r="F440" s="270"/>
      <c r="G440" s="270"/>
      <c r="H440" s="270"/>
      <c r="I440" s="270"/>
      <c r="J440" s="270"/>
      <c r="K440" s="270"/>
      <c r="L440" s="315"/>
      <c r="M440" s="270"/>
      <c r="N440" s="270"/>
      <c r="O440" s="270"/>
      <c r="P440" s="270"/>
      <c r="Q440" s="270"/>
      <c r="R440" s="270"/>
      <c r="S440" s="270"/>
      <c r="T440" s="270"/>
      <c r="U440" s="270"/>
      <c r="V440" s="270"/>
      <c r="W440" s="270"/>
      <c r="X440" s="270"/>
      <c r="Y440" s="270"/>
      <c r="Z440" s="270"/>
      <c r="AA440" s="270"/>
      <c r="AB440" s="270"/>
      <c r="AC440" s="270"/>
      <c r="AD440" s="270"/>
      <c r="AE440" s="270"/>
      <c r="AF440" s="270"/>
      <c r="AG440" s="270"/>
      <c r="AH440" s="270"/>
      <c r="AI440" s="270"/>
      <c r="AJ440" s="270"/>
      <c r="AK440" s="270"/>
      <c r="AL440" s="270"/>
      <c r="AM440" s="316"/>
      <c r="AN440" s="316"/>
      <c r="AO440" s="316"/>
      <c r="AP440" s="316"/>
      <c r="AQ440" s="270"/>
      <c r="AR440" s="270"/>
      <c r="AS440" s="270"/>
      <c r="AT440" s="270"/>
      <c r="AU440" s="317"/>
      <c r="AV440" s="270"/>
      <c r="AW440" s="270"/>
      <c r="AX440" s="270"/>
      <c r="AY440" s="270"/>
      <c r="AZ440" s="270"/>
      <c r="BB440" s="274"/>
      <c r="BD440" s="274"/>
      <c r="BF440" s="274"/>
      <c r="BH440" s="274"/>
    </row>
    <row r="441" spans="2:60" s="250" customFormat="1" x14ac:dyDescent="0.25">
      <c r="B441" s="270"/>
      <c r="C441" s="270"/>
      <c r="D441" s="271"/>
      <c r="E441" s="270"/>
      <c r="F441" s="270"/>
      <c r="G441" s="270"/>
      <c r="H441" s="270"/>
      <c r="I441" s="270"/>
      <c r="J441" s="270"/>
      <c r="K441" s="270"/>
      <c r="L441" s="315"/>
      <c r="M441" s="270"/>
      <c r="N441" s="270"/>
      <c r="O441" s="270"/>
      <c r="P441" s="270"/>
      <c r="Q441" s="270"/>
      <c r="R441" s="270"/>
      <c r="S441" s="270"/>
      <c r="T441" s="270"/>
      <c r="U441" s="270"/>
      <c r="V441" s="270"/>
      <c r="W441" s="270"/>
      <c r="X441" s="270"/>
      <c r="Y441" s="270"/>
      <c r="Z441" s="270"/>
      <c r="AA441" s="270"/>
      <c r="AB441" s="270"/>
      <c r="AC441" s="270"/>
      <c r="AD441" s="270"/>
      <c r="AE441" s="270"/>
      <c r="AF441" s="270"/>
      <c r="AG441" s="270"/>
      <c r="AH441" s="270"/>
      <c r="AI441" s="270"/>
      <c r="AJ441" s="270"/>
      <c r="AK441" s="270"/>
      <c r="AL441" s="270"/>
      <c r="AM441" s="316"/>
      <c r="AN441" s="316"/>
      <c r="AO441" s="316"/>
      <c r="AP441" s="316"/>
      <c r="AQ441" s="270"/>
      <c r="AR441" s="270"/>
      <c r="AS441" s="270"/>
      <c r="AT441" s="270"/>
      <c r="AU441" s="317"/>
      <c r="AV441" s="270"/>
      <c r="AW441" s="270"/>
      <c r="AX441" s="270"/>
      <c r="AY441" s="270"/>
      <c r="AZ441" s="270"/>
      <c r="BB441" s="274"/>
      <c r="BD441" s="274"/>
      <c r="BF441" s="274"/>
      <c r="BH441" s="274"/>
    </row>
    <row r="442" spans="2:60" s="250" customFormat="1" x14ac:dyDescent="0.25">
      <c r="B442" s="270"/>
      <c r="C442" s="270"/>
      <c r="D442" s="271"/>
      <c r="E442" s="270"/>
      <c r="F442" s="270"/>
      <c r="G442" s="270"/>
      <c r="H442" s="270"/>
      <c r="I442" s="270"/>
      <c r="J442" s="270"/>
      <c r="K442" s="270"/>
      <c r="L442" s="315"/>
      <c r="M442" s="270"/>
      <c r="N442" s="270"/>
      <c r="O442" s="270"/>
      <c r="P442" s="270"/>
      <c r="Q442" s="270"/>
      <c r="R442" s="270"/>
      <c r="S442" s="270"/>
      <c r="T442" s="270"/>
      <c r="U442" s="270"/>
      <c r="V442" s="270"/>
      <c r="W442" s="270"/>
      <c r="X442" s="270"/>
      <c r="Y442" s="270"/>
      <c r="Z442" s="270"/>
      <c r="AA442" s="270"/>
      <c r="AB442" s="270"/>
      <c r="AC442" s="270"/>
      <c r="AD442" s="270"/>
      <c r="AE442" s="270"/>
      <c r="AF442" s="270"/>
      <c r="AG442" s="270"/>
      <c r="AH442" s="270"/>
      <c r="AI442" s="270"/>
      <c r="AJ442" s="270"/>
      <c r="AK442" s="270"/>
      <c r="AL442" s="270"/>
      <c r="AM442" s="316"/>
      <c r="AN442" s="316"/>
      <c r="AO442" s="316"/>
      <c r="AP442" s="316"/>
      <c r="AQ442" s="270"/>
      <c r="AR442" s="270"/>
      <c r="AS442" s="270"/>
      <c r="AT442" s="270"/>
      <c r="AU442" s="317"/>
      <c r="AV442" s="270"/>
      <c r="AW442" s="270"/>
      <c r="AX442" s="270"/>
      <c r="AY442" s="270"/>
      <c r="AZ442" s="270"/>
      <c r="BB442" s="274"/>
      <c r="BD442" s="274"/>
      <c r="BF442" s="274"/>
      <c r="BH442" s="274"/>
    </row>
    <row r="443" spans="2:60" s="250" customFormat="1" x14ac:dyDescent="0.25">
      <c r="B443" s="270"/>
      <c r="C443" s="270"/>
      <c r="D443" s="271"/>
      <c r="E443" s="270"/>
      <c r="F443" s="270"/>
      <c r="G443" s="270"/>
      <c r="H443" s="270"/>
      <c r="I443" s="270"/>
      <c r="J443" s="270"/>
      <c r="K443" s="270"/>
      <c r="L443" s="315"/>
      <c r="M443" s="270"/>
      <c r="N443" s="270"/>
      <c r="O443" s="270"/>
      <c r="P443" s="270"/>
      <c r="Q443" s="270"/>
      <c r="R443" s="270"/>
      <c r="S443" s="270"/>
      <c r="T443" s="270"/>
      <c r="U443" s="270"/>
      <c r="V443" s="270"/>
      <c r="W443" s="270"/>
      <c r="X443" s="270"/>
      <c r="Y443" s="270"/>
      <c r="Z443" s="270"/>
      <c r="AA443" s="270"/>
      <c r="AB443" s="270"/>
      <c r="AC443" s="270"/>
      <c r="AD443" s="270"/>
      <c r="AE443" s="270"/>
      <c r="AF443" s="270"/>
      <c r="AG443" s="270"/>
      <c r="AH443" s="270"/>
      <c r="AI443" s="270"/>
      <c r="AJ443" s="270"/>
      <c r="AK443" s="270"/>
      <c r="AL443" s="270"/>
      <c r="AM443" s="316"/>
      <c r="AN443" s="316"/>
      <c r="AO443" s="316"/>
      <c r="AP443" s="316"/>
      <c r="AQ443" s="270"/>
      <c r="AR443" s="270"/>
      <c r="AS443" s="270"/>
      <c r="AT443" s="270"/>
      <c r="AU443" s="317"/>
      <c r="AV443" s="270"/>
      <c r="AW443" s="270"/>
      <c r="AX443" s="270"/>
      <c r="AY443" s="270"/>
      <c r="AZ443" s="270"/>
      <c r="BB443" s="274"/>
      <c r="BD443" s="274"/>
      <c r="BF443" s="274"/>
      <c r="BH443" s="274"/>
    </row>
    <row r="444" spans="2:60" s="250" customFormat="1" x14ac:dyDescent="0.25">
      <c r="B444" s="270"/>
      <c r="C444" s="270"/>
      <c r="D444" s="271"/>
      <c r="E444" s="270"/>
      <c r="F444" s="270"/>
      <c r="G444" s="270"/>
      <c r="H444" s="270"/>
      <c r="I444" s="270"/>
      <c r="J444" s="270"/>
      <c r="K444" s="270"/>
      <c r="L444" s="315"/>
      <c r="M444" s="270"/>
      <c r="N444" s="270"/>
      <c r="O444" s="270"/>
      <c r="P444" s="270"/>
      <c r="Q444" s="270"/>
      <c r="R444" s="270"/>
      <c r="S444" s="270"/>
      <c r="T444" s="270"/>
      <c r="U444" s="270"/>
      <c r="V444" s="270"/>
      <c r="W444" s="270"/>
      <c r="X444" s="270"/>
      <c r="Y444" s="270"/>
      <c r="Z444" s="270"/>
      <c r="AA444" s="270"/>
      <c r="AB444" s="270"/>
      <c r="AC444" s="270"/>
      <c r="AD444" s="270"/>
      <c r="AE444" s="270"/>
      <c r="AF444" s="270"/>
      <c r="AG444" s="270"/>
      <c r="AH444" s="270"/>
      <c r="AI444" s="270"/>
      <c r="AJ444" s="270"/>
      <c r="AK444" s="270"/>
      <c r="AL444" s="270"/>
      <c r="AM444" s="316"/>
      <c r="AN444" s="316"/>
      <c r="AO444" s="316"/>
      <c r="AP444" s="316"/>
      <c r="AQ444" s="270"/>
      <c r="AR444" s="270"/>
      <c r="AS444" s="270"/>
      <c r="AT444" s="270"/>
      <c r="AU444" s="317"/>
      <c r="AV444" s="270"/>
      <c r="AW444" s="270"/>
      <c r="AX444" s="270"/>
      <c r="AY444" s="270"/>
      <c r="AZ444" s="270"/>
      <c r="BB444" s="274"/>
      <c r="BD444" s="274"/>
      <c r="BF444" s="274"/>
      <c r="BH444" s="274"/>
    </row>
    <row r="445" spans="2:60" s="250" customFormat="1" x14ac:dyDescent="0.25">
      <c r="B445" s="270"/>
      <c r="C445" s="270"/>
      <c r="D445" s="271"/>
      <c r="E445" s="270"/>
      <c r="F445" s="270"/>
      <c r="G445" s="270"/>
      <c r="H445" s="270"/>
      <c r="I445" s="270"/>
      <c r="J445" s="270"/>
      <c r="K445" s="270"/>
      <c r="L445" s="315"/>
      <c r="M445" s="270"/>
      <c r="N445" s="270"/>
      <c r="O445" s="270"/>
      <c r="P445" s="270"/>
      <c r="Q445" s="270"/>
      <c r="R445" s="270"/>
      <c r="S445" s="270"/>
      <c r="T445" s="270"/>
      <c r="U445" s="270"/>
      <c r="V445" s="270"/>
      <c r="W445" s="270"/>
      <c r="X445" s="270"/>
      <c r="Y445" s="270"/>
      <c r="Z445" s="270"/>
      <c r="AA445" s="270"/>
      <c r="AB445" s="270"/>
      <c r="AC445" s="270"/>
      <c r="AD445" s="270"/>
      <c r="AE445" s="270"/>
      <c r="AF445" s="270"/>
      <c r="AG445" s="270"/>
      <c r="AH445" s="270"/>
      <c r="AI445" s="270"/>
      <c r="AJ445" s="270"/>
      <c r="AK445" s="270"/>
      <c r="AL445" s="270"/>
      <c r="AM445" s="316"/>
      <c r="AN445" s="316"/>
      <c r="AO445" s="316"/>
      <c r="AP445" s="316"/>
      <c r="AQ445" s="270"/>
      <c r="AR445" s="270"/>
      <c r="AS445" s="270"/>
      <c r="AT445" s="270"/>
      <c r="AU445" s="317"/>
      <c r="AV445" s="270"/>
      <c r="AW445" s="270"/>
      <c r="AX445" s="270"/>
      <c r="AY445" s="270"/>
      <c r="AZ445" s="270"/>
      <c r="BB445" s="274"/>
      <c r="BD445" s="274"/>
      <c r="BF445" s="274"/>
      <c r="BH445" s="274"/>
    </row>
    <row r="446" spans="2:60" s="250" customFormat="1" x14ac:dyDescent="0.25">
      <c r="B446" s="270"/>
      <c r="C446" s="270"/>
      <c r="D446" s="271"/>
      <c r="E446" s="270"/>
      <c r="F446" s="270"/>
      <c r="G446" s="270"/>
      <c r="H446" s="270"/>
      <c r="I446" s="270"/>
      <c r="J446" s="270"/>
      <c r="K446" s="270"/>
      <c r="L446" s="315"/>
      <c r="M446" s="270"/>
      <c r="N446" s="270"/>
      <c r="O446" s="270"/>
      <c r="P446" s="270"/>
      <c r="Q446" s="270"/>
      <c r="R446" s="270"/>
      <c r="S446" s="270"/>
      <c r="T446" s="270"/>
      <c r="U446" s="270"/>
      <c r="V446" s="270"/>
      <c r="W446" s="270"/>
      <c r="X446" s="270"/>
      <c r="Y446" s="270"/>
      <c r="Z446" s="270"/>
      <c r="AA446" s="270"/>
      <c r="AB446" s="270"/>
      <c r="AC446" s="270"/>
      <c r="AD446" s="270"/>
      <c r="AE446" s="270"/>
      <c r="AF446" s="270"/>
      <c r="AG446" s="270"/>
      <c r="AH446" s="270"/>
      <c r="AI446" s="270"/>
      <c r="AJ446" s="270"/>
      <c r="AK446" s="270"/>
      <c r="AL446" s="270"/>
      <c r="AM446" s="316"/>
      <c r="AN446" s="316"/>
      <c r="AO446" s="316"/>
      <c r="AP446" s="316"/>
      <c r="AQ446" s="270"/>
      <c r="AR446" s="270"/>
      <c r="AS446" s="270"/>
      <c r="AT446" s="270"/>
      <c r="AU446" s="317"/>
      <c r="AV446" s="270"/>
      <c r="AW446" s="270"/>
      <c r="AX446" s="270"/>
      <c r="AY446" s="270"/>
      <c r="AZ446" s="270"/>
      <c r="BB446" s="274"/>
      <c r="BD446" s="274"/>
      <c r="BF446" s="274"/>
      <c r="BH446" s="274"/>
    </row>
    <row r="447" spans="2:60" s="250" customFormat="1" x14ac:dyDescent="0.25">
      <c r="B447" s="270"/>
      <c r="C447" s="270"/>
      <c r="D447" s="271"/>
      <c r="E447" s="270"/>
      <c r="F447" s="270"/>
      <c r="G447" s="270"/>
      <c r="H447" s="270"/>
      <c r="I447" s="270"/>
      <c r="J447" s="270"/>
      <c r="K447" s="270"/>
      <c r="L447" s="315"/>
      <c r="M447" s="270"/>
      <c r="N447" s="270"/>
      <c r="O447" s="270"/>
      <c r="P447" s="270"/>
      <c r="Q447" s="270"/>
      <c r="R447" s="270"/>
      <c r="S447" s="270"/>
      <c r="T447" s="270"/>
      <c r="U447" s="270"/>
      <c r="V447" s="270"/>
      <c r="W447" s="270"/>
      <c r="X447" s="270"/>
      <c r="Y447" s="270"/>
      <c r="Z447" s="270"/>
      <c r="AA447" s="270"/>
      <c r="AB447" s="270"/>
      <c r="AC447" s="270"/>
      <c r="AD447" s="270"/>
      <c r="AE447" s="270"/>
      <c r="AF447" s="270"/>
      <c r="AG447" s="270"/>
      <c r="AH447" s="270"/>
      <c r="AI447" s="270"/>
      <c r="AJ447" s="270"/>
      <c r="AK447" s="270"/>
      <c r="AL447" s="270"/>
      <c r="AM447" s="316"/>
      <c r="AN447" s="316"/>
      <c r="AO447" s="316"/>
      <c r="AP447" s="316"/>
      <c r="AQ447" s="270"/>
      <c r="AR447" s="270"/>
      <c r="AS447" s="270"/>
      <c r="AT447" s="270"/>
      <c r="AU447" s="317"/>
      <c r="AV447" s="270"/>
      <c r="AW447" s="270"/>
      <c r="AX447" s="270"/>
      <c r="AY447" s="270"/>
      <c r="AZ447" s="270"/>
      <c r="BB447" s="274"/>
      <c r="BD447" s="274"/>
      <c r="BF447" s="274"/>
      <c r="BH447" s="274"/>
    </row>
    <row r="448" spans="2:60" s="250" customFormat="1" x14ac:dyDescent="0.25">
      <c r="B448" s="270"/>
      <c r="C448" s="270"/>
      <c r="D448" s="271"/>
      <c r="E448" s="270"/>
      <c r="F448" s="270"/>
      <c r="G448" s="270"/>
      <c r="H448" s="270"/>
      <c r="I448" s="270"/>
      <c r="J448" s="270"/>
      <c r="K448" s="270"/>
      <c r="L448" s="315"/>
      <c r="M448" s="270"/>
      <c r="N448" s="270"/>
      <c r="O448" s="270"/>
      <c r="P448" s="270"/>
      <c r="Q448" s="270"/>
      <c r="R448" s="270"/>
      <c r="S448" s="270"/>
      <c r="T448" s="270"/>
      <c r="U448" s="270"/>
      <c r="V448" s="270"/>
      <c r="W448" s="270"/>
      <c r="X448" s="270"/>
      <c r="Y448" s="270"/>
      <c r="Z448" s="270"/>
      <c r="AA448" s="270"/>
      <c r="AB448" s="270"/>
      <c r="AC448" s="270"/>
      <c r="AD448" s="270"/>
      <c r="AE448" s="270"/>
      <c r="AF448" s="270"/>
      <c r="AG448" s="270"/>
      <c r="AH448" s="270"/>
      <c r="AI448" s="270"/>
      <c r="AJ448" s="270"/>
      <c r="AK448" s="270"/>
      <c r="AL448" s="270"/>
      <c r="AM448" s="316"/>
      <c r="AN448" s="316"/>
      <c r="AO448" s="316"/>
      <c r="AP448" s="316"/>
      <c r="AQ448" s="270"/>
      <c r="AR448" s="270"/>
      <c r="AS448" s="270"/>
      <c r="AT448" s="270"/>
      <c r="AU448" s="317"/>
      <c r="AV448" s="270"/>
      <c r="AW448" s="270"/>
      <c r="AX448" s="270"/>
      <c r="AY448" s="270"/>
      <c r="AZ448" s="270"/>
      <c r="BB448" s="274"/>
      <c r="BD448" s="274"/>
      <c r="BF448" s="274"/>
      <c r="BH448" s="274"/>
    </row>
    <row r="449" spans="2:60" s="250" customFormat="1" x14ac:dyDescent="0.25">
      <c r="B449" s="270"/>
      <c r="C449" s="270"/>
      <c r="D449" s="271"/>
      <c r="E449" s="270"/>
      <c r="F449" s="270"/>
      <c r="G449" s="270"/>
      <c r="H449" s="270"/>
      <c r="I449" s="270"/>
      <c r="J449" s="270"/>
      <c r="K449" s="270"/>
      <c r="L449" s="315"/>
      <c r="M449" s="270"/>
      <c r="N449" s="270"/>
      <c r="O449" s="270"/>
      <c r="P449" s="270"/>
      <c r="Q449" s="270"/>
      <c r="R449" s="270"/>
      <c r="S449" s="270"/>
      <c r="T449" s="270"/>
      <c r="U449" s="270"/>
      <c r="V449" s="270"/>
      <c r="W449" s="270"/>
      <c r="X449" s="270"/>
      <c r="Y449" s="270"/>
      <c r="Z449" s="270"/>
      <c r="AA449" s="270"/>
      <c r="AB449" s="270"/>
      <c r="AC449" s="270"/>
      <c r="AD449" s="270"/>
      <c r="AE449" s="270"/>
      <c r="AF449" s="270"/>
      <c r="AG449" s="270"/>
      <c r="AH449" s="270"/>
      <c r="AI449" s="270"/>
      <c r="AJ449" s="270"/>
      <c r="AK449" s="270"/>
      <c r="AL449" s="270"/>
      <c r="AM449" s="316"/>
      <c r="AN449" s="316"/>
      <c r="AO449" s="316"/>
      <c r="AP449" s="316"/>
      <c r="AQ449" s="270"/>
      <c r="AR449" s="270"/>
      <c r="AS449" s="270"/>
      <c r="AT449" s="270"/>
      <c r="AU449" s="317"/>
      <c r="AV449" s="270"/>
      <c r="AW449" s="270"/>
      <c r="AX449" s="270"/>
      <c r="AY449" s="270"/>
      <c r="AZ449" s="270"/>
      <c r="BB449" s="274"/>
      <c r="BD449" s="274"/>
      <c r="BF449" s="274"/>
      <c r="BH449" s="274"/>
    </row>
    <row r="450" spans="2:60" s="250" customFormat="1" x14ac:dyDescent="0.25">
      <c r="B450" s="270"/>
      <c r="C450" s="270"/>
      <c r="D450" s="271"/>
      <c r="E450" s="270"/>
      <c r="F450" s="270"/>
      <c r="G450" s="270"/>
      <c r="H450" s="270"/>
      <c r="I450" s="270"/>
      <c r="J450" s="270"/>
      <c r="K450" s="270"/>
      <c r="L450" s="315"/>
      <c r="M450" s="270"/>
      <c r="N450" s="270"/>
      <c r="O450" s="270"/>
      <c r="P450" s="270"/>
      <c r="Q450" s="270"/>
      <c r="R450" s="270"/>
      <c r="S450" s="270"/>
      <c r="T450" s="270"/>
      <c r="U450" s="270"/>
      <c r="V450" s="270"/>
      <c r="W450" s="270"/>
      <c r="X450" s="270"/>
      <c r="Y450" s="270"/>
      <c r="Z450" s="270"/>
      <c r="AA450" s="270"/>
      <c r="AB450" s="270"/>
      <c r="AC450" s="270"/>
      <c r="AD450" s="270"/>
      <c r="AE450" s="270"/>
      <c r="AF450" s="270"/>
      <c r="AG450" s="270"/>
      <c r="AH450" s="270"/>
      <c r="AI450" s="270"/>
      <c r="AJ450" s="270"/>
      <c r="AK450" s="270"/>
      <c r="AL450" s="270"/>
      <c r="AM450" s="316"/>
      <c r="AN450" s="316"/>
      <c r="AO450" s="316"/>
      <c r="AP450" s="316"/>
      <c r="AQ450" s="270"/>
      <c r="AR450" s="270"/>
      <c r="AS450" s="270"/>
      <c r="AT450" s="270"/>
      <c r="AU450" s="317"/>
      <c r="AV450" s="270"/>
      <c r="AW450" s="270"/>
      <c r="AX450" s="270"/>
      <c r="AY450" s="270"/>
      <c r="AZ450" s="270"/>
      <c r="BB450" s="274"/>
      <c r="BD450" s="274"/>
      <c r="BF450" s="274"/>
      <c r="BH450" s="274"/>
    </row>
    <row r="451" spans="2:60" s="250" customFormat="1" x14ac:dyDescent="0.25">
      <c r="B451" s="270"/>
      <c r="C451" s="270"/>
      <c r="D451" s="271"/>
      <c r="E451" s="270"/>
      <c r="F451" s="270"/>
      <c r="G451" s="270"/>
      <c r="H451" s="270"/>
      <c r="I451" s="270"/>
      <c r="J451" s="270"/>
      <c r="K451" s="270"/>
      <c r="L451" s="315"/>
      <c r="M451" s="270"/>
      <c r="N451" s="270"/>
      <c r="O451" s="270"/>
      <c r="P451" s="270"/>
      <c r="Q451" s="270"/>
      <c r="R451" s="270"/>
      <c r="S451" s="270"/>
      <c r="T451" s="270"/>
      <c r="U451" s="270"/>
      <c r="V451" s="270"/>
      <c r="W451" s="270"/>
      <c r="X451" s="270"/>
      <c r="Y451" s="270"/>
      <c r="Z451" s="270"/>
      <c r="AA451" s="270"/>
      <c r="AB451" s="270"/>
      <c r="AC451" s="270"/>
      <c r="AD451" s="270"/>
      <c r="AE451" s="270"/>
      <c r="AF451" s="270"/>
      <c r="AG451" s="270"/>
      <c r="AH451" s="270"/>
      <c r="AI451" s="270"/>
      <c r="AJ451" s="270"/>
      <c r="AK451" s="270"/>
      <c r="AL451" s="270"/>
      <c r="AM451" s="316"/>
      <c r="AN451" s="316"/>
      <c r="AO451" s="316"/>
      <c r="AP451" s="316"/>
      <c r="AQ451" s="270"/>
      <c r="AR451" s="270"/>
      <c r="AS451" s="270"/>
      <c r="AT451" s="270"/>
      <c r="AU451" s="317"/>
      <c r="AV451" s="270"/>
      <c r="AW451" s="270"/>
      <c r="AX451" s="270"/>
      <c r="AY451" s="270"/>
      <c r="AZ451" s="270"/>
      <c r="BB451" s="274"/>
      <c r="BD451" s="274"/>
      <c r="BF451" s="274"/>
      <c r="BH451" s="274"/>
    </row>
    <row r="452" spans="2:60" s="250" customFormat="1" x14ac:dyDescent="0.25">
      <c r="B452" s="270"/>
      <c r="C452" s="270"/>
      <c r="D452" s="271"/>
      <c r="E452" s="270"/>
      <c r="F452" s="270"/>
      <c r="G452" s="270"/>
      <c r="H452" s="270"/>
      <c r="I452" s="270"/>
      <c r="J452" s="270"/>
      <c r="K452" s="270"/>
      <c r="L452" s="315"/>
      <c r="M452" s="270"/>
      <c r="N452" s="270"/>
      <c r="O452" s="270"/>
      <c r="P452" s="270"/>
      <c r="Q452" s="270"/>
      <c r="R452" s="270"/>
      <c r="S452" s="270"/>
      <c r="T452" s="270"/>
      <c r="U452" s="270"/>
      <c r="V452" s="270"/>
      <c r="W452" s="270"/>
      <c r="X452" s="270"/>
      <c r="Y452" s="270"/>
      <c r="Z452" s="270"/>
      <c r="AA452" s="270"/>
      <c r="AB452" s="270"/>
      <c r="AC452" s="270"/>
      <c r="AD452" s="270"/>
      <c r="AE452" s="270"/>
      <c r="AF452" s="270"/>
      <c r="AG452" s="270"/>
      <c r="AH452" s="270"/>
      <c r="AI452" s="270"/>
      <c r="AJ452" s="270"/>
      <c r="AK452" s="270"/>
      <c r="AL452" s="270"/>
      <c r="AM452" s="316"/>
      <c r="AN452" s="316"/>
      <c r="AO452" s="316"/>
      <c r="AP452" s="316"/>
      <c r="AQ452" s="270"/>
      <c r="AR452" s="270"/>
      <c r="AS452" s="270"/>
      <c r="AT452" s="270"/>
      <c r="AU452" s="317"/>
      <c r="AV452" s="270"/>
      <c r="AW452" s="270"/>
      <c r="AX452" s="270"/>
      <c r="AY452" s="270"/>
      <c r="AZ452" s="270"/>
      <c r="BB452" s="274"/>
      <c r="BD452" s="274"/>
      <c r="BF452" s="274"/>
      <c r="BH452" s="274"/>
    </row>
    <row r="453" spans="2:60" s="250" customFormat="1" x14ac:dyDescent="0.25">
      <c r="B453" s="270"/>
      <c r="C453" s="270"/>
      <c r="D453" s="271"/>
      <c r="E453" s="270"/>
      <c r="F453" s="270"/>
      <c r="G453" s="270"/>
      <c r="H453" s="270"/>
      <c r="I453" s="270"/>
      <c r="J453" s="270"/>
      <c r="K453" s="270"/>
      <c r="L453" s="315"/>
      <c r="M453" s="270"/>
      <c r="N453" s="270"/>
      <c r="O453" s="270"/>
      <c r="P453" s="270"/>
      <c r="Q453" s="270"/>
      <c r="R453" s="270"/>
      <c r="S453" s="270"/>
      <c r="T453" s="270"/>
      <c r="U453" s="270"/>
      <c r="V453" s="270"/>
      <c r="W453" s="270"/>
      <c r="X453" s="270"/>
      <c r="Y453" s="270"/>
      <c r="Z453" s="270"/>
      <c r="AA453" s="270"/>
      <c r="AB453" s="270"/>
      <c r="AC453" s="270"/>
      <c r="AD453" s="270"/>
      <c r="AE453" s="270"/>
      <c r="AF453" s="270"/>
      <c r="AG453" s="270"/>
      <c r="AH453" s="270"/>
      <c r="AI453" s="270"/>
      <c r="AJ453" s="270"/>
      <c r="AK453" s="270"/>
      <c r="AL453" s="270"/>
      <c r="AM453" s="316"/>
      <c r="AN453" s="316"/>
      <c r="AO453" s="316"/>
      <c r="AP453" s="316"/>
      <c r="AQ453" s="270"/>
      <c r="AR453" s="270"/>
      <c r="AS453" s="270"/>
      <c r="AT453" s="270"/>
      <c r="AU453" s="317"/>
      <c r="AV453" s="270"/>
      <c r="AW453" s="270"/>
      <c r="AX453" s="270"/>
      <c r="AY453" s="270"/>
      <c r="AZ453" s="270"/>
      <c r="BB453" s="274"/>
      <c r="BD453" s="274"/>
      <c r="BF453" s="274"/>
      <c r="BH453" s="274"/>
    </row>
    <row r="454" spans="2:60" s="250" customFormat="1" x14ac:dyDescent="0.25">
      <c r="B454" s="270"/>
      <c r="C454" s="270"/>
      <c r="D454" s="271"/>
      <c r="E454" s="270"/>
      <c r="F454" s="270"/>
      <c r="G454" s="270"/>
      <c r="H454" s="270"/>
      <c r="I454" s="270"/>
      <c r="J454" s="270"/>
      <c r="K454" s="270"/>
      <c r="L454" s="315"/>
      <c r="M454" s="270"/>
      <c r="N454" s="270"/>
      <c r="O454" s="270"/>
      <c r="P454" s="270"/>
      <c r="Q454" s="270"/>
      <c r="R454" s="270"/>
      <c r="S454" s="270"/>
      <c r="T454" s="270"/>
      <c r="U454" s="270"/>
      <c r="V454" s="270"/>
      <c r="W454" s="270"/>
      <c r="X454" s="270"/>
      <c r="Y454" s="270"/>
      <c r="Z454" s="270"/>
      <c r="AA454" s="270"/>
      <c r="AB454" s="270"/>
      <c r="AC454" s="270"/>
      <c r="AD454" s="270"/>
      <c r="AE454" s="270"/>
      <c r="AF454" s="270"/>
      <c r="AG454" s="270"/>
      <c r="AH454" s="270"/>
      <c r="AI454" s="270"/>
      <c r="AJ454" s="270"/>
      <c r="AK454" s="270"/>
      <c r="AL454" s="270"/>
      <c r="AM454" s="316"/>
      <c r="AN454" s="316"/>
      <c r="AO454" s="316"/>
      <c r="AP454" s="316"/>
      <c r="AQ454" s="270"/>
      <c r="AR454" s="270"/>
      <c r="AS454" s="270"/>
      <c r="AT454" s="270"/>
      <c r="AU454" s="317"/>
      <c r="AV454" s="270"/>
      <c r="AW454" s="270"/>
      <c r="AX454" s="270"/>
      <c r="AY454" s="270"/>
      <c r="AZ454" s="270"/>
      <c r="BB454" s="274"/>
      <c r="BD454" s="274"/>
      <c r="BF454" s="274"/>
      <c r="BH454" s="274"/>
    </row>
    <row r="455" spans="2:60" s="250" customFormat="1" x14ac:dyDescent="0.25">
      <c r="D455" s="276"/>
      <c r="L455" s="318"/>
      <c r="AM455" s="319"/>
      <c r="AN455" s="319"/>
      <c r="AO455" s="319"/>
      <c r="AP455" s="319"/>
      <c r="AU455" s="320"/>
      <c r="BB455" s="274"/>
      <c r="BD455" s="274"/>
      <c r="BF455" s="274"/>
      <c r="BH455" s="274"/>
    </row>
    <row r="456" spans="2:60" s="250" customFormat="1" x14ac:dyDescent="0.25">
      <c r="D456" s="276"/>
      <c r="L456" s="318"/>
      <c r="AM456" s="319"/>
      <c r="AN456" s="319"/>
      <c r="AO456" s="319"/>
      <c r="AP456" s="319"/>
      <c r="AU456" s="320"/>
      <c r="BB456" s="274"/>
      <c r="BD456" s="274"/>
      <c r="BF456" s="274"/>
      <c r="BH456" s="274"/>
    </row>
    <row r="457" spans="2:60" s="250" customFormat="1" x14ac:dyDescent="0.25">
      <c r="D457" s="276"/>
      <c r="L457" s="318"/>
      <c r="AM457" s="319"/>
      <c r="AN457" s="319"/>
      <c r="AO457" s="319"/>
      <c r="AP457" s="319"/>
      <c r="AU457" s="320"/>
      <c r="BB457" s="274"/>
      <c r="BD457" s="274"/>
      <c r="BF457" s="274"/>
      <c r="BH457" s="274"/>
    </row>
    <row r="458" spans="2:60" s="250" customFormat="1" x14ac:dyDescent="0.25">
      <c r="D458" s="276"/>
      <c r="L458" s="318"/>
      <c r="AM458" s="319"/>
      <c r="AN458" s="319"/>
      <c r="AO458" s="319"/>
      <c r="AP458" s="319"/>
      <c r="AU458" s="320"/>
      <c r="BB458" s="274"/>
      <c r="BD458" s="274"/>
      <c r="BF458" s="274"/>
      <c r="BH458" s="274"/>
    </row>
    <row r="459" spans="2:60" s="250" customFormat="1" x14ac:dyDescent="0.25">
      <c r="D459" s="276"/>
      <c r="L459" s="318"/>
      <c r="AM459" s="319"/>
      <c r="AN459" s="319"/>
      <c r="AO459" s="319"/>
      <c r="AP459" s="319"/>
      <c r="AU459" s="320"/>
      <c r="BB459" s="274"/>
      <c r="BD459" s="274"/>
      <c r="BF459" s="274"/>
      <c r="BH459" s="274"/>
    </row>
    <row r="460" spans="2:60" s="250" customFormat="1" x14ac:dyDescent="0.25">
      <c r="D460" s="276"/>
      <c r="L460" s="318"/>
      <c r="AM460" s="319"/>
      <c r="AN460" s="319"/>
      <c r="AO460" s="319"/>
      <c r="AP460" s="319"/>
      <c r="AU460" s="320"/>
      <c r="BB460" s="274"/>
      <c r="BD460" s="274"/>
      <c r="BF460" s="274"/>
      <c r="BH460" s="274"/>
    </row>
    <row r="461" spans="2:60" s="250" customFormat="1" x14ac:dyDescent="0.25">
      <c r="D461" s="276"/>
      <c r="L461" s="318"/>
      <c r="AM461" s="319"/>
      <c r="AN461" s="319"/>
      <c r="AO461" s="319"/>
      <c r="AP461" s="319"/>
      <c r="AU461" s="320"/>
      <c r="BB461" s="274"/>
      <c r="BD461" s="274"/>
      <c r="BF461" s="274"/>
      <c r="BH461" s="274"/>
    </row>
    <row r="462" spans="2:60" s="250" customFormat="1" x14ac:dyDescent="0.25">
      <c r="D462" s="276"/>
      <c r="L462" s="318"/>
      <c r="AM462" s="319"/>
      <c r="AN462" s="319"/>
      <c r="AO462" s="319"/>
      <c r="AP462" s="319"/>
      <c r="AU462" s="320"/>
      <c r="BB462" s="274"/>
      <c r="BD462" s="274"/>
      <c r="BF462" s="274"/>
      <c r="BH462" s="274"/>
    </row>
    <row r="463" spans="2:60" s="250" customFormat="1" x14ac:dyDescent="0.25">
      <c r="D463" s="276"/>
      <c r="L463" s="318"/>
      <c r="AM463" s="319"/>
      <c r="AN463" s="319"/>
      <c r="AO463" s="319"/>
      <c r="AP463" s="319"/>
      <c r="AU463" s="320"/>
      <c r="BB463" s="274"/>
      <c r="BD463" s="274"/>
      <c r="BF463" s="274"/>
      <c r="BH463" s="274"/>
    </row>
    <row r="464" spans="2:60" s="250" customFormat="1" x14ac:dyDescent="0.25">
      <c r="D464" s="276"/>
      <c r="L464" s="318"/>
      <c r="AM464" s="319"/>
      <c r="AN464" s="319"/>
      <c r="AO464" s="319"/>
      <c r="AP464" s="319"/>
      <c r="AU464" s="320"/>
      <c r="BB464" s="274"/>
      <c r="BD464" s="274"/>
      <c r="BF464" s="274"/>
      <c r="BH464" s="274"/>
    </row>
    <row r="465" spans="4:60" s="250" customFormat="1" x14ac:dyDescent="0.25">
      <c r="D465" s="276"/>
      <c r="L465" s="318"/>
      <c r="AM465" s="319"/>
      <c r="AN465" s="319"/>
      <c r="AO465" s="319"/>
      <c r="AP465" s="319"/>
      <c r="AU465" s="320"/>
      <c r="BB465" s="274"/>
      <c r="BD465" s="274"/>
      <c r="BF465" s="274"/>
      <c r="BH465" s="274"/>
    </row>
    <row r="466" spans="4:60" s="250" customFormat="1" x14ac:dyDescent="0.25">
      <c r="D466" s="276"/>
      <c r="L466" s="318"/>
      <c r="AM466" s="319"/>
      <c r="AN466" s="319"/>
      <c r="AO466" s="319"/>
      <c r="AP466" s="319"/>
      <c r="AU466" s="320"/>
      <c r="BB466" s="274"/>
      <c r="BD466" s="274"/>
      <c r="BF466" s="274"/>
      <c r="BH466" s="274"/>
    </row>
    <row r="467" spans="4:60" s="250" customFormat="1" x14ac:dyDescent="0.25">
      <c r="D467" s="276"/>
      <c r="L467" s="318"/>
      <c r="AM467" s="319"/>
      <c r="AN467" s="319"/>
      <c r="AO467" s="319"/>
      <c r="AP467" s="319"/>
      <c r="AU467" s="320"/>
      <c r="BB467" s="274"/>
      <c r="BD467" s="274"/>
      <c r="BF467" s="274"/>
      <c r="BH467" s="274"/>
    </row>
    <row r="468" spans="4:60" s="250" customFormat="1" x14ac:dyDescent="0.25">
      <c r="D468" s="276"/>
      <c r="L468" s="318"/>
      <c r="AM468" s="319"/>
      <c r="AN468" s="319"/>
      <c r="AO468" s="319"/>
      <c r="AP468" s="319"/>
      <c r="AU468" s="320"/>
      <c r="BB468" s="274"/>
      <c r="BD468" s="274"/>
      <c r="BF468" s="274"/>
      <c r="BH468" s="274"/>
    </row>
    <row r="469" spans="4:60" s="250" customFormat="1" x14ac:dyDescent="0.25">
      <c r="D469" s="276"/>
      <c r="L469" s="318"/>
      <c r="AM469" s="319"/>
      <c r="AN469" s="319"/>
      <c r="AO469" s="319"/>
      <c r="AP469" s="319"/>
      <c r="AU469" s="320"/>
      <c r="BB469" s="274"/>
      <c r="BD469" s="274"/>
      <c r="BF469" s="274"/>
      <c r="BH469" s="274"/>
    </row>
    <row r="470" spans="4:60" s="250" customFormat="1" x14ac:dyDescent="0.25">
      <c r="D470" s="276"/>
      <c r="L470" s="318"/>
      <c r="AM470" s="319"/>
      <c r="AN470" s="319"/>
      <c r="AO470" s="319"/>
      <c r="AP470" s="319"/>
      <c r="AU470" s="320"/>
      <c r="BB470" s="274"/>
      <c r="BD470" s="274"/>
      <c r="BF470" s="274"/>
      <c r="BH470" s="274"/>
    </row>
    <row r="471" spans="4:60" s="250" customFormat="1" x14ac:dyDescent="0.25">
      <c r="D471" s="276"/>
      <c r="L471" s="318"/>
      <c r="AM471" s="319"/>
      <c r="AN471" s="319"/>
      <c r="AO471" s="319"/>
      <c r="AP471" s="319"/>
      <c r="AU471" s="320"/>
      <c r="BB471" s="274"/>
      <c r="BD471" s="274"/>
      <c r="BF471" s="274"/>
      <c r="BH471" s="274"/>
    </row>
    <row r="472" spans="4:60" s="250" customFormat="1" x14ac:dyDescent="0.25">
      <c r="D472" s="276"/>
      <c r="L472" s="318"/>
      <c r="AM472" s="319"/>
      <c r="AN472" s="319"/>
      <c r="AO472" s="319"/>
      <c r="AP472" s="319"/>
      <c r="AU472" s="320"/>
      <c r="BB472" s="274"/>
      <c r="BD472" s="274"/>
      <c r="BF472" s="274"/>
      <c r="BH472" s="274"/>
    </row>
    <row r="473" spans="4:60" s="250" customFormat="1" x14ac:dyDescent="0.25">
      <c r="D473" s="276"/>
      <c r="L473" s="318"/>
      <c r="AM473" s="319"/>
      <c r="AN473" s="319"/>
      <c r="AO473" s="319"/>
      <c r="AP473" s="319"/>
      <c r="AU473" s="320"/>
      <c r="BB473" s="274"/>
      <c r="BD473" s="274"/>
      <c r="BF473" s="274"/>
      <c r="BH473" s="274"/>
    </row>
    <row r="474" spans="4:60" s="250" customFormat="1" x14ac:dyDescent="0.25">
      <c r="D474" s="276"/>
      <c r="L474" s="318"/>
      <c r="AM474" s="319"/>
      <c r="AN474" s="319"/>
      <c r="AO474" s="319"/>
      <c r="AP474" s="319"/>
      <c r="AU474" s="320"/>
      <c r="BB474" s="274"/>
      <c r="BD474" s="274"/>
      <c r="BF474" s="274"/>
      <c r="BH474" s="274"/>
    </row>
    <row r="475" spans="4:60" s="250" customFormat="1" x14ac:dyDescent="0.25">
      <c r="D475" s="276"/>
      <c r="L475" s="318"/>
      <c r="AM475" s="319"/>
      <c r="AN475" s="319"/>
      <c r="AO475" s="319"/>
      <c r="AP475" s="319"/>
      <c r="AU475" s="320"/>
      <c r="BB475" s="274"/>
      <c r="BD475" s="274"/>
      <c r="BF475" s="274"/>
      <c r="BH475" s="274"/>
    </row>
    <row r="476" spans="4:60" s="250" customFormat="1" x14ac:dyDescent="0.25">
      <c r="D476" s="276"/>
      <c r="L476" s="318"/>
      <c r="AM476" s="319"/>
      <c r="AN476" s="319"/>
      <c r="AO476" s="319"/>
      <c r="AP476" s="319"/>
      <c r="AU476" s="320"/>
      <c r="BB476" s="274"/>
      <c r="BD476" s="274"/>
      <c r="BF476" s="274"/>
      <c r="BH476" s="274"/>
    </row>
    <row r="477" spans="4:60" s="250" customFormat="1" x14ac:dyDescent="0.25">
      <c r="D477" s="276"/>
      <c r="L477" s="318"/>
      <c r="AM477" s="319"/>
      <c r="AN477" s="319"/>
      <c r="AO477" s="319"/>
      <c r="AP477" s="319"/>
      <c r="AU477" s="320"/>
      <c r="BB477" s="274"/>
      <c r="BD477" s="274"/>
      <c r="BF477" s="274"/>
      <c r="BH477" s="274"/>
    </row>
    <row r="478" spans="4:60" s="250" customFormat="1" x14ac:dyDescent="0.25">
      <c r="D478" s="276"/>
      <c r="L478" s="318"/>
      <c r="AM478" s="319"/>
      <c r="AN478" s="319"/>
      <c r="AO478" s="319"/>
      <c r="AP478" s="319"/>
      <c r="AU478" s="320"/>
      <c r="BB478" s="274"/>
      <c r="BD478" s="274"/>
      <c r="BF478" s="274"/>
      <c r="BH478" s="274"/>
    </row>
    <row r="479" spans="4:60" s="250" customFormat="1" x14ac:dyDescent="0.25">
      <c r="D479" s="276"/>
      <c r="L479" s="318"/>
      <c r="AM479" s="319"/>
      <c r="AN479" s="319"/>
      <c r="AO479" s="319"/>
      <c r="AP479" s="319"/>
      <c r="AU479" s="320"/>
      <c r="BB479" s="274"/>
      <c r="BD479" s="274"/>
      <c r="BF479" s="274"/>
      <c r="BH479" s="274"/>
    </row>
    <row r="480" spans="4:60" s="250" customFormat="1" x14ac:dyDescent="0.25">
      <c r="D480" s="276"/>
      <c r="L480" s="318"/>
      <c r="AM480" s="319"/>
      <c r="AN480" s="319"/>
      <c r="AO480" s="319"/>
      <c r="AP480" s="319"/>
      <c r="AU480" s="320"/>
      <c r="BB480" s="274"/>
      <c r="BD480" s="274"/>
      <c r="BF480" s="274"/>
      <c r="BH480" s="274"/>
    </row>
    <row r="481" spans="4:60" s="250" customFormat="1" x14ac:dyDescent="0.25">
      <c r="D481" s="276"/>
      <c r="L481" s="318"/>
      <c r="AM481" s="319"/>
      <c r="AN481" s="319"/>
      <c r="AO481" s="319"/>
      <c r="AP481" s="319"/>
      <c r="AU481" s="320"/>
      <c r="BB481" s="274"/>
      <c r="BD481" s="274"/>
      <c r="BF481" s="274"/>
      <c r="BH481" s="274"/>
    </row>
    <row r="482" spans="4:60" s="250" customFormat="1" x14ac:dyDescent="0.25">
      <c r="D482" s="276"/>
      <c r="L482" s="318"/>
      <c r="AM482" s="319"/>
      <c r="AN482" s="319"/>
      <c r="AO482" s="319"/>
      <c r="AP482" s="319"/>
      <c r="AU482" s="320"/>
      <c r="BB482" s="274"/>
      <c r="BD482" s="274"/>
      <c r="BF482" s="274"/>
      <c r="BH482" s="274"/>
    </row>
    <row r="483" spans="4:60" s="250" customFormat="1" x14ac:dyDescent="0.25">
      <c r="D483" s="276"/>
      <c r="L483" s="318"/>
      <c r="AM483" s="319"/>
      <c r="AN483" s="319"/>
      <c r="AO483" s="319"/>
      <c r="AP483" s="319"/>
      <c r="AU483" s="320"/>
      <c r="BB483" s="274"/>
      <c r="BD483" s="274"/>
      <c r="BF483" s="274"/>
      <c r="BH483" s="274"/>
    </row>
    <row r="484" spans="4:60" s="250" customFormat="1" x14ac:dyDescent="0.25">
      <c r="D484" s="276"/>
      <c r="L484" s="318"/>
      <c r="AM484" s="319"/>
      <c r="AN484" s="319"/>
      <c r="AO484" s="319"/>
      <c r="AP484" s="319"/>
      <c r="AU484" s="320"/>
      <c r="BB484" s="274"/>
      <c r="BD484" s="274"/>
      <c r="BF484" s="274"/>
      <c r="BH484" s="274"/>
    </row>
    <row r="485" spans="4:60" s="250" customFormat="1" x14ac:dyDescent="0.25">
      <c r="D485" s="276"/>
      <c r="L485" s="318"/>
      <c r="AM485" s="319"/>
      <c r="AN485" s="319"/>
      <c r="AO485" s="319"/>
      <c r="AP485" s="319"/>
      <c r="AU485" s="320"/>
      <c r="BB485" s="274"/>
      <c r="BD485" s="274"/>
      <c r="BF485" s="274"/>
      <c r="BH485" s="274"/>
    </row>
    <row r="486" spans="4:60" s="250" customFormat="1" x14ac:dyDescent="0.25">
      <c r="D486" s="276"/>
      <c r="L486" s="318"/>
      <c r="AM486" s="319"/>
      <c r="AN486" s="319"/>
      <c r="AO486" s="319"/>
      <c r="AP486" s="319"/>
      <c r="AU486" s="320"/>
      <c r="BB486" s="274"/>
      <c r="BD486" s="274"/>
      <c r="BF486" s="274"/>
      <c r="BH486" s="274"/>
    </row>
    <row r="487" spans="4:60" s="250" customFormat="1" x14ac:dyDescent="0.25">
      <c r="D487" s="276"/>
      <c r="L487" s="318"/>
      <c r="AM487" s="319"/>
      <c r="AN487" s="319"/>
      <c r="AO487" s="319"/>
      <c r="AP487" s="319"/>
      <c r="AU487" s="320"/>
      <c r="BB487" s="274"/>
      <c r="BD487" s="274"/>
      <c r="BF487" s="274"/>
      <c r="BH487" s="274"/>
    </row>
    <row r="488" spans="4:60" s="250" customFormat="1" x14ac:dyDescent="0.25">
      <c r="D488" s="276"/>
      <c r="L488" s="318"/>
      <c r="AM488" s="319"/>
      <c r="AN488" s="319"/>
      <c r="AO488" s="319"/>
      <c r="AP488" s="319"/>
      <c r="AU488" s="320"/>
      <c r="BB488" s="274"/>
      <c r="BD488" s="274"/>
      <c r="BF488" s="274"/>
      <c r="BH488" s="274"/>
    </row>
    <row r="489" spans="4:60" s="250" customFormat="1" x14ac:dyDescent="0.25">
      <c r="D489" s="276"/>
      <c r="L489" s="318"/>
      <c r="AM489" s="319"/>
      <c r="AN489" s="319"/>
      <c r="AO489" s="319"/>
      <c r="AP489" s="319"/>
      <c r="AU489" s="320"/>
      <c r="BB489" s="274"/>
      <c r="BD489" s="274"/>
      <c r="BF489" s="274"/>
      <c r="BH489" s="274"/>
    </row>
    <row r="490" spans="4:60" s="250" customFormat="1" x14ac:dyDescent="0.25">
      <c r="D490" s="276"/>
      <c r="L490" s="318"/>
      <c r="AM490" s="319"/>
      <c r="AN490" s="319"/>
      <c r="AO490" s="319"/>
      <c r="AP490" s="319"/>
      <c r="AU490" s="320"/>
      <c r="BB490" s="274"/>
      <c r="BD490" s="274"/>
      <c r="BF490" s="274"/>
      <c r="BH490" s="274"/>
    </row>
    <row r="491" spans="4:60" s="250" customFormat="1" x14ac:dyDescent="0.25">
      <c r="D491" s="276"/>
      <c r="L491" s="318"/>
      <c r="AM491" s="319"/>
      <c r="AN491" s="319"/>
      <c r="AO491" s="319"/>
      <c r="AP491" s="319"/>
      <c r="AU491" s="320"/>
      <c r="BB491" s="274"/>
      <c r="BD491" s="274"/>
      <c r="BF491" s="274"/>
      <c r="BH491" s="274"/>
    </row>
    <row r="492" spans="4:60" s="250" customFormat="1" x14ac:dyDescent="0.25">
      <c r="D492" s="276"/>
      <c r="L492" s="318"/>
      <c r="AM492" s="319"/>
      <c r="AN492" s="319"/>
      <c r="AO492" s="319"/>
      <c r="AP492" s="319"/>
      <c r="AU492" s="320"/>
      <c r="BB492" s="274"/>
      <c r="BD492" s="274"/>
      <c r="BF492" s="274"/>
      <c r="BH492" s="274"/>
    </row>
    <row r="493" spans="4:60" s="250" customFormat="1" x14ac:dyDescent="0.25">
      <c r="D493" s="276"/>
      <c r="L493" s="318"/>
      <c r="AM493" s="319"/>
      <c r="AN493" s="319"/>
      <c r="AO493" s="319"/>
      <c r="AP493" s="319"/>
      <c r="AU493" s="320"/>
      <c r="BB493" s="274"/>
      <c r="BD493" s="274"/>
      <c r="BF493" s="274"/>
      <c r="BH493" s="274"/>
    </row>
    <row r="494" spans="4:60" s="250" customFormat="1" x14ac:dyDescent="0.25">
      <c r="D494" s="276"/>
      <c r="L494" s="318"/>
      <c r="AM494" s="319"/>
      <c r="AN494" s="319"/>
      <c r="AO494" s="319"/>
      <c r="AP494" s="319"/>
      <c r="AU494" s="320"/>
      <c r="BB494" s="274"/>
      <c r="BD494" s="274"/>
      <c r="BF494" s="274"/>
      <c r="BH494" s="274"/>
    </row>
    <row r="495" spans="4:60" s="250" customFormat="1" x14ac:dyDescent="0.25">
      <c r="D495" s="276"/>
      <c r="L495" s="318"/>
      <c r="AM495" s="319"/>
      <c r="AN495" s="319"/>
      <c r="AO495" s="319"/>
      <c r="AP495" s="319"/>
      <c r="AU495" s="320"/>
      <c r="BB495" s="274"/>
      <c r="BD495" s="274"/>
      <c r="BF495" s="274"/>
      <c r="BH495" s="274"/>
    </row>
    <row r="496" spans="4:60" s="250" customFormat="1" x14ac:dyDescent="0.25">
      <c r="D496" s="276"/>
      <c r="L496" s="318"/>
      <c r="AM496" s="319"/>
      <c r="AN496" s="319"/>
      <c r="AO496" s="319"/>
      <c r="AP496" s="319"/>
      <c r="AU496" s="320"/>
      <c r="BB496" s="274"/>
      <c r="BD496" s="274"/>
      <c r="BF496" s="274"/>
      <c r="BH496" s="274"/>
    </row>
    <row r="497" spans="4:60" s="250" customFormat="1" x14ac:dyDescent="0.25">
      <c r="D497" s="276"/>
      <c r="L497" s="318"/>
      <c r="AM497" s="319"/>
      <c r="AN497" s="319"/>
      <c r="AO497" s="319"/>
      <c r="AP497" s="319"/>
      <c r="AU497" s="320"/>
      <c r="BB497" s="274"/>
      <c r="BD497" s="274"/>
      <c r="BF497" s="274"/>
      <c r="BH497" s="274"/>
    </row>
    <row r="498" spans="4:60" s="250" customFormat="1" x14ac:dyDescent="0.25">
      <c r="D498" s="276"/>
      <c r="L498" s="318"/>
      <c r="AM498" s="319"/>
      <c r="AN498" s="319"/>
      <c r="AO498" s="319"/>
      <c r="AP498" s="319"/>
      <c r="AU498" s="320"/>
      <c r="BB498" s="274"/>
      <c r="BD498" s="274"/>
      <c r="BF498" s="274"/>
      <c r="BH498" s="274"/>
    </row>
    <row r="499" spans="4:60" s="250" customFormat="1" x14ac:dyDescent="0.25">
      <c r="D499" s="276"/>
      <c r="L499" s="318"/>
      <c r="AM499" s="319"/>
      <c r="AN499" s="319"/>
      <c r="AO499" s="319"/>
      <c r="AP499" s="319"/>
      <c r="AU499" s="320"/>
      <c r="BB499" s="274"/>
      <c r="BD499" s="274"/>
      <c r="BF499" s="274"/>
      <c r="BH499" s="274"/>
    </row>
    <row r="500" spans="4:60" s="250" customFormat="1" x14ac:dyDescent="0.25">
      <c r="D500" s="276"/>
      <c r="L500" s="318"/>
      <c r="AM500" s="319"/>
      <c r="AN500" s="319"/>
      <c r="AO500" s="319"/>
      <c r="AP500" s="319"/>
      <c r="AU500" s="320"/>
      <c r="BB500" s="274"/>
      <c r="BD500" s="274"/>
      <c r="BF500" s="274"/>
      <c r="BH500" s="274"/>
    </row>
    <row r="501" spans="4:60" s="250" customFormat="1" x14ac:dyDescent="0.25">
      <c r="D501" s="276"/>
      <c r="L501" s="318"/>
      <c r="AM501" s="319"/>
      <c r="AN501" s="319"/>
      <c r="AO501" s="319"/>
      <c r="AP501" s="319"/>
      <c r="AU501" s="320"/>
      <c r="BB501" s="274"/>
      <c r="BD501" s="274"/>
      <c r="BF501" s="274"/>
      <c r="BH501" s="274"/>
    </row>
    <row r="502" spans="4:60" s="250" customFormat="1" x14ac:dyDescent="0.25">
      <c r="D502" s="276"/>
      <c r="L502" s="318"/>
      <c r="AM502" s="319"/>
      <c r="AN502" s="319"/>
      <c r="AO502" s="319"/>
      <c r="AP502" s="319"/>
      <c r="AU502" s="320"/>
      <c r="BB502" s="274"/>
      <c r="BD502" s="274"/>
      <c r="BF502" s="274"/>
      <c r="BH502" s="274"/>
    </row>
    <row r="503" spans="4:60" s="250" customFormat="1" x14ac:dyDescent="0.25">
      <c r="D503" s="276"/>
      <c r="L503" s="318"/>
      <c r="AM503" s="319"/>
      <c r="AN503" s="319"/>
      <c r="AO503" s="319"/>
      <c r="AP503" s="319"/>
      <c r="AU503" s="320"/>
      <c r="BB503" s="274"/>
      <c r="BD503" s="274"/>
      <c r="BF503" s="274"/>
      <c r="BH503" s="274"/>
    </row>
    <row r="504" spans="4:60" s="250" customFormat="1" x14ac:dyDescent="0.25">
      <c r="D504" s="276"/>
      <c r="L504" s="318"/>
      <c r="AM504" s="319"/>
      <c r="AN504" s="319"/>
      <c r="AO504" s="319"/>
      <c r="AP504" s="319"/>
      <c r="AU504" s="320"/>
      <c r="BB504" s="274"/>
      <c r="BD504" s="274"/>
      <c r="BF504" s="274"/>
      <c r="BH504" s="274"/>
    </row>
    <row r="505" spans="4:60" s="250" customFormat="1" x14ac:dyDescent="0.25">
      <c r="D505" s="276"/>
      <c r="L505" s="318"/>
      <c r="AM505" s="319"/>
      <c r="AN505" s="319"/>
      <c r="AO505" s="319"/>
      <c r="AP505" s="319"/>
      <c r="AU505" s="320"/>
      <c r="BB505" s="274"/>
      <c r="BD505" s="274"/>
      <c r="BF505" s="274"/>
      <c r="BH505" s="274"/>
    </row>
    <row r="506" spans="4:60" s="250" customFormat="1" x14ac:dyDescent="0.25">
      <c r="D506" s="276"/>
      <c r="L506" s="318"/>
      <c r="AM506" s="319"/>
      <c r="AN506" s="319"/>
      <c r="AO506" s="319"/>
      <c r="AP506" s="319"/>
      <c r="AU506" s="320"/>
      <c r="BB506" s="274"/>
      <c r="BD506" s="274"/>
      <c r="BF506" s="274"/>
      <c r="BH506" s="274"/>
    </row>
    <row r="507" spans="4:60" s="250" customFormat="1" x14ac:dyDescent="0.25">
      <c r="D507" s="276"/>
      <c r="L507" s="318"/>
      <c r="AM507" s="319"/>
      <c r="AN507" s="319"/>
      <c r="AO507" s="319"/>
      <c r="AP507" s="319"/>
      <c r="AU507" s="320"/>
      <c r="BB507" s="274"/>
      <c r="BD507" s="274"/>
      <c r="BF507" s="274"/>
      <c r="BH507" s="274"/>
    </row>
    <row r="508" spans="4:60" s="250" customFormat="1" x14ac:dyDescent="0.25">
      <c r="D508" s="276"/>
      <c r="L508" s="318"/>
      <c r="AM508" s="319"/>
      <c r="AN508" s="319"/>
      <c r="AO508" s="319"/>
      <c r="AP508" s="319"/>
      <c r="AU508" s="320"/>
      <c r="BB508" s="274"/>
      <c r="BD508" s="274"/>
      <c r="BF508" s="274"/>
      <c r="BH508" s="274"/>
    </row>
    <row r="509" spans="4:60" s="250" customFormat="1" x14ac:dyDescent="0.25">
      <c r="D509" s="276"/>
      <c r="L509" s="318"/>
      <c r="AM509" s="319"/>
      <c r="AN509" s="319"/>
      <c r="AO509" s="319"/>
      <c r="AP509" s="319"/>
      <c r="AU509" s="320"/>
      <c r="BB509" s="274"/>
      <c r="BD509" s="274"/>
      <c r="BF509" s="274"/>
      <c r="BH509" s="274"/>
    </row>
    <row r="510" spans="4:60" s="250" customFormat="1" x14ac:dyDescent="0.25">
      <c r="D510" s="276"/>
      <c r="L510" s="318"/>
      <c r="AM510" s="319"/>
      <c r="AN510" s="319"/>
      <c r="AO510" s="319"/>
      <c r="AP510" s="319"/>
      <c r="AU510" s="320"/>
      <c r="BB510" s="274"/>
      <c r="BD510" s="274"/>
      <c r="BF510" s="274"/>
      <c r="BH510" s="274"/>
    </row>
    <row r="511" spans="4:60" s="250" customFormat="1" x14ac:dyDescent="0.25">
      <c r="D511" s="276"/>
      <c r="L511" s="318"/>
      <c r="AM511" s="319"/>
      <c r="AN511" s="319"/>
      <c r="AO511" s="319"/>
      <c r="AP511" s="319"/>
      <c r="AU511" s="320"/>
      <c r="BB511" s="274"/>
      <c r="BD511" s="274"/>
      <c r="BF511" s="274"/>
      <c r="BH511" s="274"/>
    </row>
    <row r="512" spans="4:60" s="250" customFormat="1" x14ac:dyDescent="0.25">
      <c r="D512" s="276"/>
      <c r="L512" s="318"/>
      <c r="AM512" s="319"/>
      <c r="AN512" s="319"/>
      <c r="AO512" s="319"/>
      <c r="AP512" s="319"/>
      <c r="AU512" s="320"/>
      <c r="BB512" s="274"/>
      <c r="BD512" s="274"/>
      <c r="BF512" s="274"/>
      <c r="BH512" s="274"/>
    </row>
    <row r="513" spans="4:60" s="250" customFormat="1" x14ac:dyDescent="0.25">
      <c r="D513" s="276"/>
      <c r="L513" s="318"/>
      <c r="AM513" s="319"/>
      <c r="AN513" s="319"/>
      <c r="AO513" s="319"/>
      <c r="AP513" s="319"/>
      <c r="AU513" s="320"/>
      <c r="BB513" s="274"/>
      <c r="BD513" s="274"/>
      <c r="BF513" s="274"/>
      <c r="BH513" s="274"/>
    </row>
    <row r="514" spans="4:60" s="250" customFormat="1" x14ac:dyDescent="0.25">
      <c r="D514" s="276"/>
      <c r="L514" s="318"/>
      <c r="AM514" s="319"/>
      <c r="AN514" s="319"/>
      <c r="AO514" s="319"/>
      <c r="AP514" s="319"/>
      <c r="AU514" s="320"/>
      <c r="BB514" s="274"/>
      <c r="BD514" s="274"/>
      <c r="BF514" s="274"/>
      <c r="BH514" s="274"/>
    </row>
    <row r="515" spans="4:60" s="250" customFormat="1" x14ac:dyDescent="0.25">
      <c r="D515" s="276"/>
      <c r="L515" s="318"/>
      <c r="AM515" s="319"/>
      <c r="AN515" s="319"/>
      <c r="AO515" s="319"/>
      <c r="AP515" s="319"/>
      <c r="AU515" s="320"/>
      <c r="BB515" s="274"/>
      <c r="BD515" s="274"/>
      <c r="BF515" s="274"/>
      <c r="BH515" s="274"/>
    </row>
    <row r="516" spans="4:60" s="250" customFormat="1" x14ac:dyDescent="0.25">
      <c r="D516" s="276"/>
      <c r="L516" s="318"/>
      <c r="AM516" s="319"/>
      <c r="AN516" s="319"/>
      <c r="AO516" s="319"/>
      <c r="AP516" s="319"/>
      <c r="AU516" s="320"/>
      <c r="BB516" s="274"/>
      <c r="BD516" s="274"/>
      <c r="BF516" s="274"/>
      <c r="BH516" s="274"/>
    </row>
    <row r="517" spans="4:60" s="250" customFormat="1" x14ac:dyDescent="0.25">
      <c r="D517" s="276"/>
      <c r="L517" s="318"/>
      <c r="AM517" s="319"/>
      <c r="AN517" s="319"/>
      <c r="AO517" s="319"/>
      <c r="AP517" s="319"/>
      <c r="AU517" s="320"/>
      <c r="BB517" s="274"/>
      <c r="BD517" s="274"/>
      <c r="BF517" s="274"/>
      <c r="BH517" s="274"/>
    </row>
    <row r="518" spans="4:60" s="250" customFormat="1" x14ac:dyDescent="0.25">
      <c r="D518" s="276"/>
      <c r="L518" s="318"/>
      <c r="AM518" s="319"/>
      <c r="AN518" s="319"/>
      <c r="AO518" s="319"/>
      <c r="AP518" s="319"/>
      <c r="AU518" s="320"/>
      <c r="BB518" s="274"/>
      <c r="BD518" s="274"/>
      <c r="BF518" s="274"/>
      <c r="BH518" s="274"/>
    </row>
    <row r="519" spans="4:60" s="250" customFormat="1" x14ac:dyDescent="0.25">
      <c r="D519" s="276"/>
      <c r="L519" s="318"/>
      <c r="AM519" s="319"/>
      <c r="AN519" s="319"/>
      <c r="AO519" s="319"/>
      <c r="AP519" s="319"/>
      <c r="AU519" s="320"/>
      <c r="BB519" s="274"/>
      <c r="BD519" s="274"/>
      <c r="BF519" s="274"/>
      <c r="BH519" s="274"/>
    </row>
    <row r="520" spans="4:60" s="250" customFormat="1" x14ac:dyDescent="0.25">
      <c r="D520" s="276"/>
      <c r="L520" s="318"/>
      <c r="AM520" s="319"/>
      <c r="AN520" s="319"/>
      <c r="AO520" s="319"/>
      <c r="AP520" s="319"/>
      <c r="AU520" s="320"/>
      <c r="BB520" s="274"/>
      <c r="BD520" s="274"/>
      <c r="BF520" s="274"/>
      <c r="BH520" s="274"/>
    </row>
    <row r="521" spans="4:60" s="250" customFormat="1" x14ac:dyDescent="0.25">
      <c r="D521" s="276"/>
      <c r="L521" s="318"/>
      <c r="AM521" s="319"/>
      <c r="AN521" s="319"/>
      <c r="AO521" s="319"/>
      <c r="AP521" s="319"/>
      <c r="AU521" s="320"/>
      <c r="BB521" s="274"/>
      <c r="BD521" s="274"/>
      <c r="BF521" s="274"/>
      <c r="BH521" s="274"/>
    </row>
    <row r="522" spans="4:60" s="250" customFormat="1" x14ac:dyDescent="0.25">
      <c r="D522" s="276"/>
      <c r="L522" s="318"/>
      <c r="AM522" s="319"/>
      <c r="AN522" s="319"/>
      <c r="AO522" s="319"/>
      <c r="AP522" s="319"/>
      <c r="AU522" s="320"/>
      <c r="BB522" s="274"/>
      <c r="BD522" s="274"/>
      <c r="BF522" s="274"/>
      <c r="BH522" s="274"/>
    </row>
    <row r="523" spans="4:60" s="250" customFormat="1" x14ac:dyDescent="0.25">
      <c r="D523" s="276"/>
      <c r="L523" s="318"/>
      <c r="AM523" s="319"/>
      <c r="AN523" s="319"/>
      <c r="AO523" s="319"/>
      <c r="AP523" s="319"/>
      <c r="AU523" s="320"/>
      <c r="BB523" s="274"/>
      <c r="BD523" s="274"/>
      <c r="BF523" s="274"/>
      <c r="BH523" s="274"/>
    </row>
    <row r="524" spans="4:60" s="250" customFormat="1" x14ac:dyDescent="0.25">
      <c r="D524" s="276"/>
      <c r="L524" s="318"/>
      <c r="AM524" s="319"/>
      <c r="AN524" s="319"/>
      <c r="AO524" s="319"/>
      <c r="AP524" s="319"/>
      <c r="AU524" s="320"/>
      <c r="BB524" s="274"/>
      <c r="BD524" s="274"/>
      <c r="BF524" s="274"/>
      <c r="BH524" s="274"/>
    </row>
    <row r="525" spans="4:60" s="250" customFormat="1" x14ac:dyDescent="0.25">
      <c r="D525" s="276"/>
      <c r="L525" s="318"/>
      <c r="AM525" s="319"/>
      <c r="AN525" s="319"/>
      <c r="AO525" s="319"/>
      <c r="AP525" s="319"/>
      <c r="AU525" s="320"/>
      <c r="BB525" s="274"/>
      <c r="BD525" s="274"/>
      <c r="BF525" s="274"/>
      <c r="BH525" s="274"/>
    </row>
    <row r="526" spans="4:60" s="250" customFormat="1" x14ac:dyDescent="0.25">
      <c r="D526" s="276"/>
      <c r="L526" s="318"/>
      <c r="AM526" s="319"/>
      <c r="AN526" s="319"/>
      <c r="AO526" s="319"/>
      <c r="AP526" s="319"/>
      <c r="AU526" s="320"/>
      <c r="BB526" s="274"/>
      <c r="BD526" s="274"/>
      <c r="BF526" s="274"/>
      <c r="BH526" s="274"/>
    </row>
    <row r="527" spans="4:60" s="250" customFormat="1" x14ac:dyDescent="0.25">
      <c r="D527" s="276"/>
      <c r="L527" s="318"/>
      <c r="AM527" s="319"/>
      <c r="AN527" s="319"/>
      <c r="AO527" s="319"/>
      <c r="AP527" s="319"/>
      <c r="AU527" s="320"/>
      <c r="BB527" s="274"/>
      <c r="BD527" s="274"/>
      <c r="BF527" s="274"/>
      <c r="BH527" s="274"/>
    </row>
    <row r="528" spans="4:60" s="250" customFormat="1" x14ac:dyDescent="0.25">
      <c r="D528" s="276"/>
      <c r="L528" s="318"/>
      <c r="AM528" s="319"/>
      <c r="AN528" s="319"/>
      <c r="AO528" s="319"/>
      <c r="AP528" s="319"/>
      <c r="AU528" s="320"/>
      <c r="BB528" s="274"/>
      <c r="BD528" s="274"/>
      <c r="BF528" s="274"/>
      <c r="BH528" s="274"/>
    </row>
    <row r="529" spans="4:60" s="250" customFormat="1" x14ac:dyDescent="0.25">
      <c r="D529" s="276"/>
      <c r="L529" s="318"/>
      <c r="AM529" s="319"/>
      <c r="AN529" s="319"/>
      <c r="AO529" s="319"/>
      <c r="AP529" s="319"/>
      <c r="AU529" s="320"/>
      <c r="BB529" s="274"/>
      <c r="BD529" s="274"/>
      <c r="BF529" s="274"/>
      <c r="BH529" s="274"/>
    </row>
    <row r="530" spans="4:60" s="250" customFormat="1" x14ac:dyDescent="0.25">
      <c r="D530" s="276"/>
      <c r="L530" s="318"/>
      <c r="AM530" s="319"/>
      <c r="AN530" s="319"/>
      <c r="AO530" s="319"/>
      <c r="AP530" s="319"/>
      <c r="AU530" s="320"/>
      <c r="BB530" s="274"/>
      <c r="BD530" s="274"/>
      <c r="BF530" s="274"/>
      <c r="BH530" s="274"/>
    </row>
    <row r="531" spans="4:60" s="250" customFormat="1" x14ac:dyDescent="0.25">
      <c r="D531" s="276"/>
      <c r="L531" s="318"/>
      <c r="AM531" s="319"/>
      <c r="AN531" s="319"/>
      <c r="AO531" s="319"/>
      <c r="AP531" s="319"/>
      <c r="AU531" s="320"/>
      <c r="BB531" s="274"/>
      <c r="BD531" s="274"/>
      <c r="BF531" s="274"/>
      <c r="BH531" s="274"/>
    </row>
    <row r="532" spans="4:60" s="250" customFormat="1" x14ac:dyDescent="0.25">
      <c r="D532" s="276"/>
      <c r="L532" s="318"/>
      <c r="AM532" s="319"/>
      <c r="AN532" s="319"/>
      <c r="AO532" s="319"/>
      <c r="AP532" s="319"/>
      <c r="AU532" s="320"/>
      <c r="BB532" s="274"/>
      <c r="BD532" s="274"/>
      <c r="BF532" s="274"/>
      <c r="BH532" s="274"/>
    </row>
    <row r="533" spans="4:60" s="250" customFormat="1" x14ac:dyDescent="0.25">
      <c r="D533" s="276"/>
      <c r="L533" s="318"/>
      <c r="AM533" s="319"/>
      <c r="AN533" s="319"/>
      <c r="AO533" s="319"/>
      <c r="AP533" s="319"/>
      <c r="AU533" s="320"/>
      <c r="BB533" s="274"/>
      <c r="BD533" s="274"/>
      <c r="BF533" s="274"/>
      <c r="BH533" s="274"/>
    </row>
    <row r="534" spans="4:60" s="250" customFormat="1" x14ac:dyDescent="0.25">
      <c r="D534" s="276"/>
      <c r="L534" s="318"/>
      <c r="AM534" s="319"/>
      <c r="AN534" s="319"/>
      <c r="AO534" s="319"/>
      <c r="AP534" s="319"/>
      <c r="AU534" s="320"/>
      <c r="BB534" s="274"/>
      <c r="BD534" s="274"/>
      <c r="BF534" s="274"/>
      <c r="BH534" s="274"/>
    </row>
    <row r="535" spans="4:60" s="250" customFormat="1" x14ac:dyDescent="0.25">
      <c r="D535" s="276"/>
      <c r="L535" s="318"/>
      <c r="AM535" s="319"/>
      <c r="AN535" s="319"/>
      <c r="AO535" s="319"/>
      <c r="AP535" s="319"/>
      <c r="AU535" s="320"/>
      <c r="BB535" s="274"/>
      <c r="BD535" s="274"/>
      <c r="BF535" s="274"/>
      <c r="BH535" s="274"/>
    </row>
    <row r="536" spans="4:60" s="250" customFormat="1" x14ac:dyDescent="0.25">
      <c r="D536" s="276"/>
      <c r="L536" s="318"/>
      <c r="AM536" s="319"/>
      <c r="AN536" s="319"/>
      <c r="AO536" s="319"/>
      <c r="AP536" s="319"/>
      <c r="AU536" s="320"/>
      <c r="BB536" s="274"/>
      <c r="BD536" s="274"/>
      <c r="BF536" s="274"/>
      <c r="BH536" s="274"/>
    </row>
    <row r="537" spans="4:60" s="250" customFormat="1" x14ac:dyDescent="0.25">
      <c r="D537" s="276"/>
      <c r="L537" s="318"/>
      <c r="AM537" s="319"/>
      <c r="AN537" s="319"/>
      <c r="AO537" s="319"/>
      <c r="AP537" s="319"/>
      <c r="AU537" s="320"/>
      <c r="BB537" s="274"/>
      <c r="BD537" s="274"/>
      <c r="BF537" s="274"/>
      <c r="BH537" s="274"/>
    </row>
    <row r="538" spans="4:60" s="250" customFormat="1" x14ac:dyDescent="0.25">
      <c r="D538" s="276"/>
      <c r="L538" s="318"/>
      <c r="AM538" s="319"/>
      <c r="AN538" s="319"/>
      <c r="AO538" s="319"/>
      <c r="AP538" s="319"/>
      <c r="AU538" s="320"/>
      <c r="BB538" s="274"/>
      <c r="BD538" s="274"/>
      <c r="BF538" s="274"/>
      <c r="BH538" s="274"/>
    </row>
    <row r="539" spans="4:60" s="250" customFormat="1" x14ac:dyDescent="0.25">
      <c r="D539" s="276"/>
      <c r="L539" s="318"/>
      <c r="AM539" s="319"/>
      <c r="AN539" s="319"/>
      <c r="AO539" s="319"/>
      <c r="AP539" s="319"/>
      <c r="AU539" s="320"/>
      <c r="BB539" s="274"/>
      <c r="BD539" s="274"/>
      <c r="BF539" s="274"/>
      <c r="BH539" s="274"/>
    </row>
    <row r="540" spans="4:60" s="250" customFormat="1" x14ac:dyDescent="0.25">
      <c r="D540" s="276"/>
      <c r="L540" s="318"/>
      <c r="AM540" s="319"/>
      <c r="AN540" s="319"/>
      <c r="AO540" s="319"/>
      <c r="AP540" s="319"/>
      <c r="AU540" s="320"/>
      <c r="BB540" s="274"/>
      <c r="BD540" s="274"/>
      <c r="BF540" s="274"/>
      <c r="BH540" s="274"/>
    </row>
    <row r="541" spans="4:60" s="250" customFormat="1" x14ac:dyDescent="0.25">
      <c r="D541" s="276"/>
      <c r="L541" s="318"/>
      <c r="AM541" s="319"/>
      <c r="AN541" s="319"/>
      <c r="AO541" s="319"/>
      <c r="AP541" s="319"/>
      <c r="AU541" s="320"/>
      <c r="BB541" s="274"/>
      <c r="BD541" s="274"/>
      <c r="BF541" s="274"/>
      <c r="BH541" s="274"/>
    </row>
    <row r="542" spans="4:60" s="250" customFormat="1" x14ac:dyDescent="0.25">
      <c r="D542" s="276"/>
      <c r="L542" s="318"/>
      <c r="AM542" s="319"/>
      <c r="AN542" s="319"/>
      <c r="AO542" s="319"/>
      <c r="AP542" s="319"/>
      <c r="AU542" s="320"/>
      <c r="BB542" s="274"/>
      <c r="BD542" s="274"/>
      <c r="BF542" s="274"/>
      <c r="BH542" s="274"/>
    </row>
    <row r="543" spans="4:60" s="250" customFormat="1" x14ac:dyDescent="0.25">
      <c r="D543" s="276"/>
      <c r="L543" s="318"/>
      <c r="AM543" s="319"/>
      <c r="AN543" s="319"/>
      <c r="AO543" s="319"/>
      <c r="AP543" s="319"/>
      <c r="AU543" s="320"/>
      <c r="BB543" s="274"/>
      <c r="BD543" s="274"/>
      <c r="BF543" s="274"/>
      <c r="BH543" s="274"/>
    </row>
    <row r="544" spans="4:60" s="250" customFormat="1" x14ac:dyDescent="0.25">
      <c r="D544" s="276"/>
      <c r="L544" s="318"/>
      <c r="AM544" s="319"/>
      <c r="AN544" s="319"/>
      <c r="AO544" s="319"/>
      <c r="AP544" s="319"/>
      <c r="AU544" s="320"/>
      <c r="BB544" s="274"/>
      <c r="BD544" s="274"/>
      <c r="BF544" s="274"/>
      <c r="BH544" s="274"/>
    </row>
    <row r="545" spans="1:60" s="250" customFormat="1" x14ac:dyDescent="0.25">
      <c r="D545" s="276"/>
      <c r="L545" s="318"/>
      <c r="AM545" s="319"/>
      <c r="AN545" s="319"/>
      <c r="AO545" s="319"/>
      <c r="AP545" s="319"/>
      <c r="AU545" s="320"/>
      <c r="BB545" s="274"/>
      <c r="BD545" s="274"/>
      <c r="BF545" s="274"/>
      <c r="BH545" s="274"/>
    </row>
    <row r="546" spans="1:60" s="250" customFormat="1" x14ac:dyDescent="0.25">
      <c r="D546" s="276"/>
      <c r="L546" s="318"/>
      <c r="AM546" s="319"/>
      <c r="AN546" s="319"/>
      <c r="AO546" s="319"/>
      <c r="AP546" s="319"/>
      <c r="AU546" s="320"/>
      <c r="BB546" s="274"/>
      <c r="BD546" s="274"/>
      <c r="BF546" s="274"/>
      <c r="BH546" s="274"/>
    </row>
    <row r="547" spans="1:60" s="250" customFormat="1" x14ac:dyDescent="0.25">
      <c r="D547" s="276"/>
      <c r="L547" s="318"/>
      <c r="AM547" s="319"/>
      <c r="AN547" s="319"/>
      <c r="AO547" s="319"/>
      <c r="AP547" s="319"/>
      <c r="AU547" s="320"/>
      <c r="BB547" s="274"/>
      <c r="BD547" s="274"/>
      <c r="BF547" s="274"/>
      <c r="BH547" s="274"/>
    </row>
    <row r="548" spans="1:60" s="250" customFormat="1" x14ac:dyDescent="0.25">
      <c r="D548" s="276"/>
      <c r="L548" s="318"/>
      <c r="AM548" s="319"/>
      <c r="AN548" s="319"/>
      <c r="AO548" s="319"/>
      <c r="AP548" s="319"/>
      <c r="AU548" s="320"/>
      <c r="BB548" s="274"/>
      <c r="BD548" s="274"/>
      <c r="BF548" s="274"/>
      <c r="BH548" s="274"/>
    </row>
    <row r="549" spans="1:60" s="250" customFormat="1" x14ac:dyDescent="0.25">
      <c r="D549" s="276"/>
      <c r="L549" s="318"/>
      <c r="AM549" s="319"/>
      <c r="AN549" s="319"/>
      <c r="AO549" s="319"/>
      <c r="AP549" s="319"/>
      <c r="AU549" s="320"/>
      <c r="BB549" s="274"/>
      <c r="BD549" s="274"/>
      <c r="BF549" s="274"/>
      <c r="BH549" s="274"/>
    </row>
    <row r="550" spans="1:60" s="250" customFormat="1" x14ac:dyDescent="0.25">
      <c r="D550" s="276"/>
      <c r="L550" s="318"/>
      <c r="AM550" s="319"/>
      <c r="AN550" s="319"/>
      <c r="AO550" s="319"/>
      <c r="AP550" s="319"/>
      <c r="AU550" s="320"/>
      <c r="BB550" s="274"/>
      <c r="BD550" s="274"/>
      <c r="BF550" s="274"/>
      <c r="BH550" s="274"/>
    </row>
    <row r="551" spans="1:60" s="250" customFormat="1" x14ac:dyDescent="0.25">
      <c r="D551" s="276"/>
      <c r="L551" s="318"/>
      <c r="AM551" s="319"/>
      <c r="AN551" s="319"/>
      <c r="AO551" s="319"/>
      <c r="AP551" s="319"/>
      <c r="AU551" s="320"/>
      <c r="BB551" s="274"/>
      <c r="BD551" s="274"/>
      <c r="BF551" s="274"/>
      <c r="BH551" s="274"/>
    </row>
    <row r="552" spans="1:60" x14ac:dyDescent="0.25">
      <c r="A552" s="250"/>
      <c r="B552" s="249"/>
      <c r="C552" s="249"/>
      <c r="D552" s="278"/>
      <c r="E552" s="249"/>
      <c r="F552" s="249"/>
      <c r="G552" s="249"/>
      <c r="H552" s="249"/>
      <c r="I552" s="249"/>
      <c r="J552" s="249"/>
      <c r="K552" s="249"/>
      <c r="L552" s="309"/>
      <c r="M552" s="249"/>
      <c r="N552" s="249"/>
      <c r="O552" s="249"/>
      <c r="P552" s="249"/>
      <c r="Q552" s="249"/>
      <c r="R552" s="249"/>
      <c r="S552" s="249"/>
      <c r="T552" s="249"/>
      <c r="U552" s="249"/>
      <c r="V552" s="249"/>
      <c r="W552" s="249"/>
      <c r="X552" s="249"/>
      <c r="Y552" s="249"/>
      <c r="Z552" s="249"/>
      <c r="AA552" s="249"/>
      <c r="AB552" s="249"/>
      <c r="AC552" s="249"/>
      <c r="AD552" s="249"/>
      <c r="AE552" s="249"/>
      <c r="AF552" s="249"/>
      <c r="AG552" s="249"/>
      <c r="AH552" s="249"/>
      <c r="AI552" s="249"/>
      <c r="AJ552" s="249"/>
      <c r="AK552" s="249"/>
      <c r="AL552" s="249"/>
      <c r="AM552" s="310"/>
      <c r="AN552" s="310"/>
      <c r="AO552" s="310"/>
      <c r="AP552" s="310"/>
      <c r="AQ552" s="249"/>
      <c r="AR552" s="249"/>
      <c r="AS552" s="249"/>
      <c r="AT552" s="249"/>
      <c r="AU552" s="311"/>
      <c r="AV552" s="249"/>
      <c r="AW552" s="249"/>
      <c r="AX552" s="249"/>
      <c r="AY552" s="249"/>
      <c r="AZ552" s="249"/>
    </row>
    <row r="553" spans="1:60" x14ac:dyDescent="0.25">
      <c r="B553" s="249"/>
      <c r="C553" s="249"/>
      <c r="D553" s="278"/>
      <c r="E553" s="249"/>
      <c r="F553" s="249"/>
      <c r="G553" s="249"/>
      <c r="H553" s="249"/>
      <c r="I553" s="249"/>
      <c r="J553" s="249"/>
      <c r="K553" s="249"/>
      <c r="L553" s="309"/>
      <c r="M553" s="249"/>
      <c r="N553" s="249"/>
      <c r="O553" s="249"/>
      <c r="P553" s="249"/>
      <c r="Q553" s="249"/>
      <c r="R553" s="249"/>
      <c r="S553" s="249"/>
      <c r="T553" s="249"/>
      <c r="U553" s="249"/>
      <c r="V553" s="249"/>
      <c r="W553" s="249"/>
      <c r="X553" s="249"/>
      <c r="Y553" s="249"/>
      <c r="Z553" s="249"/>
      <c r="AA553" s="249"/>
      <c r="AB553" s="249"/>
      <c r="AC553" s="249"/>
      <c r="AD553" s="249"/>
      <c r="AE553" s="249"/>
      <c r="AF553" s="249"/>
      <c r="AG553" s="249"/>
      <c r="AH553" s="249"/>
      <c r="AI553" s="249"/>
      <c r="AJ553" s="249"/>
      <c r="AK553" s="249"/>
      <c r="AL553" s="249"/>
      <c r="AM553" s="310"/>
      <c r="AN553" s="310"/>
      <c r="AO553" s="310"/>
      <c r="AP553" s="310"/>
      <c r="AQ553" s="249"/>
      <c r="AR553" s="249"/>
      <c r="AS553" s="249"/>
      <c r="AT553" s="249"/>
      <c r="AU553" s="311"/>
      <c r="AV553" s="249"/>
      <c r="AW553" s="249"/>
      <c r="AX553" s="249"/>
      <c r="AY553" s="249"/>
      <c r="AZ553" s="249"/>
    </row>
  </sheetData>
  <sheetProtection formatCells="0" formatColumns="0" formatRows="0"/>
  <dataConsolidate/>
  <mergeCells count="96">
    <mergeCell ref="A1:E3"/>
    <mergeCell ref="F1:O1"/>
    <mergeCell ref="P1:Q1"/>
    <mergeCell ref="F2:O2"/>
    <mergeCell ref="P2:Q2"/>
    <mergeCell ref="F3:O3"/>
    <mergeCell ref="P3:S3"/>
    <mergeCell ref="S1:T1"/>
    <mergeCell ref="B28:AA28"/>
    <mergeCell ref="BM14:BT16"/>
    <mergeCell ref="H5:AE5"/>
    <mergeCell ref="AF15:AF16"/>
    <mergeCell ref="AK15:AK16"/>
    <mergeCell ref="AV15:AV16"/>
    <mergeCell ref="AX15:AX16"/>
    <mergeCell ref="AS15:AS16"/>
    <mergeCell ref="H24:I24"/>
    <mergeCell ref="H22:I22"/>
    <mergeCell ref="H23:I23"/>
    <mergeCell ref="H26:I26"/>
    <mergeCell ref="H25:I25"/>
    <mergeCell ref="L15:L16"/>
    <mergeCell ref="AU15:AU16"/>
    <mergeCell ref="AY15:AY16"/>
    <mergeCell ref="AW15:AW16"/>
    <mergeCell ref="AM15:AM16"/>
    <mergeCell ref="AG15:AG16"/>
    <mergeCell ref="BA14:BK15"/>
    <mergeCell ref="H15:I16"/>
    <mergeCell ref="N15:N16"/>
    <mergeCell ref="AI14:AW14"/>
    <mergeCell ref="H14:AE14"/>
    <mergeCell ref="F15:F16"/>
    <mergeCell ref="P15:AE15"/>
    <mergeCell ref="AI15:AI16"/>
    <mergeCell ref="H17:I17"/>
    <mergeCell ref="H18:I18"/>
    <mergeCell ref="H19:I19"/>
    <mergeCell ref="H20:I20"/>
    <mergeCell ref="H21:I21"/>
    <mergeCell ref="AQ15:AQ16"/>
    <mergeCell ref="AO15:AO16"/>
    <mergeCell ref="BV14:CC16"/>
    <mergeCell ref="CE14:CL16"/>
    <mergeCell ref="BV17:CC17"/>
    <mergeCell ref="CE17:CL17"/>
    <mergeCell ref="BM22:BT22"/>
    <mergeCell ref="BM18:BT18"/>
    <mergeCell ref="BM17:BT17"/>
    <mergeCell ref="BM23:BT23"/>
    <mergeCell ref="BM24:BT24"/>
    <mergeCell ref="BM25:BT25"/>
    <mergeCell ref="BM26:BT26"/>
    <mergeCell ref="BM19:BT19"/>
    <mergeCell ref="BM20:BT20"/>
    <mergeCell ref="BM21:BT21"/>
    <mergeCell ref="BV23:CC23"/>
    <mergeCell ref="CE18:CL18"/>
    <mergeCell ref="CE19:CL19"/>
    <mergeCell ref="CE20:CL20"/>
    <mergeCell ref="CE21:CL21"/>
    <mergeCell ref="CE22:CL22"/>
    <mergeCell ref="CE23:CL23"/>
    <mergeCell ref="BV18:CC18"/>
    <mergeCell ref="BV19:CC19"/>
    <mergeCell ref="BV20:CC20"/>
    <mergeCell ref="BV21:CC21"/>
    <mergeCell ref="BV22:CC22"/>
    <mergeCell ref="CE28:CL28"/>
    <mergeCell ref="CE29:CL29"/>
    <mergeCell ref="CE30:CL30"/>
    <mergeCell ref="CE31:CL31"/>
    <mergeCell ref="CE24:CL24"/>
    <mergeCell ref="CE25:CL25"/>
    <mergeCell ref="CE26:CL26"/>
    <mergeCell ref="CE27:CL27"/>
    <mergeCell ref="CE47:CL47"/>
    <mergeCell ref="CE48:CL48"/>
    <mergeCell ref="CE49:CL49"/>
    <mergeCell ref="CE50:CL50"/>
    <mergeCell ref="CE51:CL51"/>
    <mergeCell ref="CE42:CL42"/>
    <mergeCell ref="CE43:CL43"/>
    <mergeCell ref="CE44:CL44"/>
    <mergeCell ref="CE45:CL45"/>
    <mergeCell ref="CE46:CL46"/>
    <mergeCell ref="CE37:CL37"/>
    <mergeCell ref="CE38:CL38"/>
    <mergeCell ref="CE39:CL39"/>
    <mergeCell ref="CE40:CL40"/>
    <mergeCell ref="CE41:CL41"/>
    <mergeCell ref="CE32:CL32"/>
    <mergeCell ref="CE33:CL33"/>
    <mergeCell ref="CE34:CL34"/>
    <mergeCell ref="CE35:CL35"/>
    <mergeCell ref="CE36:CL36"/>
  </mergeCells>
  <conditionalFormatting sqref="J8 N8:N9 I9 J9:L12">
    <cfRule type="expression" dxfId="697" priority="2722">
      <formula>+IF($L$8="Sede Direccion General",1,0)</formula>
    </cfRule>
    <cfRule type="expression" dxfId="696" priority="2723">
      <formula>+IF($L$8="",1,0)</formula>
    </cfRule>
  </conditionalFormatting>
  <conditionalFormatting sqref="J8 N8 J9:L12">
    <cfRule type="expression" dxfId="695" priority="2721">
      <formula>+IF($L$9="",1,0)</formula>
    </cfRule>
  </conditionalFormatting>
  <conditionalFormatting sqref="AE17:AG17 AQ17:AR17 AQ23:AR26 AE18:AE26 AG17:AG26">
    <cfRule type="cellIs" dxfId="694" priority="835" operator="equal">
      <formula>"EXTREMA-INACEPTABLE 25"</formula>
    </cfRule>
    <cfRule type="cellIs" dxfId="693" priority="836" operator="equal">
      <formula>"EXTREMA-INACEPTABLE 20"</formula>
    </cfRule>
    <cfRule type="cellIs" dxfId="692" priority="837" operator="equal">
      <formula>"EXTREMA-INACEPTABLE 15"</formula>
    </cfRule>
    <cfRule type="cellIs" dxfId="691" priority="838" operator="equal">
      <formula>"EXTREMA-INACEPTABLE 10"</formula>
    </cfRule>
    <cfRule type="cellIs" dxfId="690" priority="839" operator="equal">
      <formula>"EXTREMA-INACEPTABLE 20"</formula>
    </cfRule>
    <cfRule type="cellIs" dxfId="689" priority="840" operator="equal">
      <formula>"EXTREMA-INACEPTABLE 16"</formula>
    </cfRule>
    <cfRule type="cellIs" dxfId="688" priority="841" operator="equal">
      <formula>"EXTREMA-INACEPTABLE 12"</formula>
    </cfRule>
    <cfRule type="cellIs" dxfId="687" priority="842" operator="equal">
      <formula>"EXTREMA- INACEPTABLE 15"</formula>
    </cfRule>
    <cfRule type="cellIs" dxfId="686" priority="843" operator="equal">
      <formula>"ALTA-IMPORTANTE 5"</formula>
    </cfRule>
    <cfRule type="cellIs" dxfId="685" priority="844" operator="equal">
      <formula>"ALTA-IMPORTANTE 8"</formula>
    </cfRule>
    <cfRule type="cellIs" dxfId="684" priority="845" operator="equal">
      <formula>"ALTA-IMPORTANTE 4"</formula>
    </cfRule>
    <cfRule type="cellIs" dxfId="683" priority="846" operator="equal">
      <formula>"ALTA-IMPORTANTE 12"</formula>
    </cfRule>
    <cfRule type="cellIs" dxfId="682" priority="847" operator="equal">
      <formula>"ALTA-IMPORTANTE 9"</formula>
    </cfRule>
    <cfRule type="cellIs" dxfId="681" priority="848" operator="equal">
      <formula>"ALTA-IMPORTANTE 10"</formula>
    </cfRule>
    <cfRule type="cellIs" dxfId="680" priority="849" operator="equal">
      <formula>"ALTA-IMPORTANTE 8"</formula>
    </cfRule>
    <cfRule type="cellIs" dxfId="679" priority="850" operator="equal">
      <formula>"ALTA-IMPORTANTE 5"</formula>
    </cfRule>
    <cfRule type="cellIs" dxfId="678" priority="851" operator="equal">
      <formula>"MODERADO 4"</formula>
    </cfRule>
    <cfRule type="cellIs" dxfId="677" priority="852" operator="equal">
      <formula>"MODERADO 6"</formula>
    </cfRule>
    <cfRule type="cellIs" dxfId="676" priority="853" operator="equal">
      <formula>"MODERADO 6"</formula>
    </cfRule>
    <cfRule type="cellIs" dxfId="675" priority="854" operator="equal">
      <formula>"MODERADO 3"</formula>
    </cfRule>
    <cfRule type="cellIs" dxfId="674" priority="855" operator="equal">
      <formula>"BAJO-TRIVIAL 3"</formula>
    </cfRule>
    <cfRule type="cellIs" dxfId="673" priority="856" operator="equal">
      <formula>"BAJO-ACEPTABLE 4"</formula>
    </cfRule>
    <cfRule type="cellIs" dxfId="672" priority="857" operator="equal">
      <formula>"BAJO-TRIVIAL 2"</formula>
    </cfRule>
    <cfRule type="cellIs" dxfId="671" priority="858" operator="equal">
      <formula>"BAJO-ACEPTABLE 2"</formula>
    </cfRule>
    <cfRule type="cellIs" dxfId="670" priority="859" operator="equal">
      <formula>"BAJO-TRIVIAL 1"</formula>
    </cfRule>
  </conditionalFormatting>
  <conditionalFormatting sqref="AW17:AW26">
    <cfRule type="cellIs" dxfId="669" priority="810" operator="equal">
      <formula>"EXTREMA-INACEPTABLE 25"</formula>
    </cfRule>
    <cfRule type="cellIs" dxfId="668" priority="811" operator="equal">
      <formula>"EXTREMA-INACEPTABLE 20"</formula>
    </cfRule>
    <cfRule type="cellIs" dxfId="667" priority="812" operator="equal">
      <formula>"EXTREMA-INACEPTABLE 15"</formula>
    </cfRule>
    <cfRule type="cellIs" dxfId="666" priority="813" operator="equal">
      <formula>"EXTREMA-INACEPTABLE 5"</formula>
    </cfRule>
    <cfRule type="cellIs" dxfId="665" priority="814" operator="equal">
      <formula>"EXTREMA-INACEPTABLE 20"</formula>
    </cfRule>
    <cfRule type="cellIs" dxfId="664" priority="815" operator="equal">
      <formula>"EXTREMA-INACEPTABLE 16"</formula>
    </cfRule>
    <cfRule type="cellIs" dxfId="663" priority="816" operator="equal">
      <formula>"EXTREMA-INACEPTABLE 12"</formula>
    </cfRule>
    <cfRule type="cellIs" dxfId="662" priority="817" operator="equal">
      <formula>"EXTREMA- INACEPTABLE 15"</formula>
    </cfRule>
    <cfRule type="cellIs" dxfId="661" priority="818" operator="equal">
      <formula>"ALTA-IMPORTANTE 5"</formula>
    </cfRule>
    <cfRule type="cellIs" dxfId="660" priority="819" operator="equal">
      <formula>"ALTA-IMPORTANTE 8"</formula>
    </cfRule>
    <cfRule type="cellIs" dxfId="659" priority="820" operator="equal">
      <formula>"ALTA-IMPORTANTE 4"</formula>
    </cfRule>
    <cfRule type="cellIs" dxfId="658" priority="821" operator="equal">
      <formula>"ALTA-IMPORTANTE 12"</formula>
    </cfRule>
    <cfRule type="cellIs" dxfId="657" priority="822" operator="equal">
      <formula>"ALTA-IMPORTANTE 9"</formula>
    </cfRule>
    <cfRule type="cellIs" dxfId="656" priority="823" operator="equal">
      <formula>"ALTA-IMPORTANTE 10"</formula>
    </cfRule>
    <cfRule type="cellIs" dxfId="655" priority="824" operator="equal">
      <formula>"ALTA-IMPORTANTE 8"</formula>
    </cfRule>
    <cfRule type="cellIs" dxfId="654" priority="825" operator="equal">
      <formula>"ALTA-IMPORTANTE 5"</formula>
    </cfRule>
    <cfRule type="cellIs" dxfId="653" priority="826" operator="equal">
      <formula>"MODERADO 4"</formula>
    </cfRule>
    <cfRule type="cellIs" dxfId="652" priority="827" operator="equal">
      <formula>"MODERADO 6"</formula>
    </cfRule>
    <cfRule type="cellIs" dxfId="651" priority="828" operator="equal">
      <formula>"MODERADO 6"</formula>
    </cfRule>
    <cfRule type="cellIs" dxfId="650" priority="829" operator="equal">
      <formula>"MODERADO 3"</formula>
    </cfRule>
    <cfRule type="cellIs" dxfId="649" priority="830" operator="equal">
      <formula>"BAJO-TRIVIAL 3"</formula>
    </cfRule>
    <cfRule type="cellIs" dxfId="648" priority="831" operator="equal">
      <formula>"BAJO-ACEPTABLE 4"</formula>
    </cfRule>
    <cfRule type="cellIs" dxfId="647" priority="832" operator="equal">
      <formula>"BAJO-TRIVIAL 2"</formula>
    </cfRule>
    <cfRule type="cellIs" dxfId="646" priority="833" operator="equal">
      <formula>"BAJO-ACEPTABLE 2"</formula>
    </cfRule>
    <cfRule type="cellIs" dxfId="645" priority="834" operator="equal">
      <formula>"BAJO-TRIVIAL 1"</formula>
    </cfRule>
  </conditionalFormatting>
  <conditionalFormatting sqref="AS23:AS26">
    <cfRule type="cellIs" dxfId="644" priority="610" operator="equal">
      <formula>"EXTREMA-INACEPTABLE 25"</formula>
    </cfRule>
    <cfRule type="cellIs" dxfId="643" priority="611" operator="equal">
      <formula>"EXTREMA-INACEPTABLE 20"</formula>
    </cfRule>
    <cfRule type="cellIs" dxfId="642" priority="612" operator="equal">
      <formula>"EXTREMA-INACEPTABLE 15"</formula>
    </cfRule>
    <cfRule type="cellIs" dxfId="641" priority="613" operator="equal">
      <formula>"EXTREMA-INACEPTABLE 5"</formula>
    </cfRule>
    <cfRule type="cellIs" dxfId="640" priority="614" operator="equal">
      <formula>"EXTREMA-INACEPTABLE 20"</formula>
    </cfRule>
    <cfRule type="cellIs" dxfId="639" priority="615" operator="equal">
      <formula>"EXTREMA-INACEPTABLE 16"</formula>
    </cfRule>
    <cfRule type="cellIs" dxfId="638" priority="616" operator="equal">
      <formula>"EXTREMA-INACEPTABLE 12"</formula>
    </cfRule>
    <cfRule type="cellIs" dxfId="637" priority="617" operator="equal">
      <formula>"EXTREMA- INACEPTABLE 15"</formula>
    </cfRule>
    <cfRule type="cellIs" dxfId="636" priority="618" operator="equal">
      <formula>"ALTA-IMPORTANTE 5"</formula>
    </cfRule>
    <cfRule type="cellIs" dxfId="635" priority="619" operator="equal">
      <formula>"ALTA-IMPORTANTE 8"</formula>
    </cfRule>
    <cfRule type="cellIs" dxfId="634" priority="620" operator="equal">
      <formula>"ALTA-IMPORTANTE 4"</formula>
    </cfRule>
    <cfRule type="cellIs" dxfId="633" priority="621" operator="equal">
      <formula>"ALTA-IMPORTANTE 12"</formula>
    </cfRule>
    <cfRule type="cellIs" dxfId="632" priority="622" operator="equal">
      <formula>"ALTA-IMPORTANTE 9"</formula>
    </cfRule>
    <cfRule type="cellIs" dxfId="631" priority="623" operator="equal">
      <formula>"ALTA-IMPORTANTE 10"</formula>
    </cfRule>
    <cfRule type="cellIs" dxfId="630" priority="624" operator="equal">
      <formula>"ALTA-IMPORTANTE 8"</formula>
    </cfRule>
    <cfRule type="cellIs" dxfId="629" priority="625" operator="equal">
      <formula>"ALTA-IMPORTANTE 5"</formula>
    </cfRule>
    <cfRule type="cellIs" dxfId="628" priority="626" operator="equal">
      <formula>"MODERADO 4"</formula>
    </cfRule>
    <cfRule type="cellIs" dxfId="627" priority="627" operator="equal">
      <formula>"MODERADO 6"</formula>
    </cfRule>
    <cfRule type="cellIs" dxfId="626" priority="628" operator="equal">
      <formula>"MODERADO 6"</formula>
    </cfRule>
    <cfRule type="cellIs" dxfId="625" priority="629" operator="equal">
      <formula>"MODERADO 3"</formula>
    </cfRule>
    <cfRule type="cellIs" dxfId="624" priority="630" operator="equal">
      <formula>"BAJO-TRIVIAL 3"</formula>
    </cfRule>
    <cfRule type="cellIs" dxfId="623" priority="631" operator="equal">
      <formula>"BAJO-ACEPTABLE 4"</formula>
    </cfRule>
    <cfRule type="cellIs" dxfId="622" priority="632" operator="equal">
      <formula>"BAJO-TRIVIAL 2"</formula>
    </cfRule>
    <cfRule type="cellIs" dxfId="621" priority="633" operator="equal">
      <formula>"BAJO-ACEPTABLE 2"</formula>
    </cfRule>
    <cfRule type="cellIs" dxfId="620" priority="634" operator="equal">
      <formula>"BAJO-TRIVIAL 1"</formula>
    </cfRule>
  </conditionalFormatting>
  <conditionalFormatting sqref="AF18 AF20:AF26">
    <cfRule type="cellIs" dxfId="619" priority="435" operator="equal">
      <formula>"EXTREMA-INACEPTABLE 25"</formula>
    </cfRule>
    <cfRule type="cellIs" dxfId="618" priority="436" operator="equal">
      <formula>"EXTREMA-INACEPTABLE 20"</formula>
    </cfRule>
    <cfRule type="cellIs" dxfId="617" priority="437" operator="equal">
      <formula>"EXTREMA-INACEPTABLE 15"</formula>
    </cfRule>
    <cfRule type="cellIs" dxfId="616" priority="438" operator="equal">
      <formula>"EXTREMA-INACEPTABLE 5"</formula>
    </cfRule>
    <cfRule type="cellIs" dxfId="615" priority="439" operator="equal">
      <formula>"EXTREMA-INACEPTABLE 20"</formula>
    </cfRule>
    <cfRule type="cellIs" dxfId="614" priority="440" operator="equal">
      <formula>"EXTREMA-INACEPTABLE 16"</formula>
    </cfRule>
    <cfRule type="cellIs" dxfId="613" priority="441" operator="equal">
      <formula>"EXTREMA-INACEPTABLE 12"</formula>
    </cfRule>
    <cfRule type="cellIs" dxfId="612" priority="442" operator="equal">
      <formula>"EXTREMA- INACEPTABLE 15"</formula>
    </cfRule>
    <cfRule type="cellIs" dxfId="611" priority="443" operator="equal">
      <formula>"ALTA-IMPORTANTE 5"</formula>
    </cfRule>
    <cfRule type="cellIs" dxfId="610" priority="444" operator="equal">
      <formula>"ALTA-IMPORTANTE 8"</formula>
    </cfRule>
    <cfRule type="cellIs" dxfId="609" priority="445" operator="equal">
      <formula>"ALTA-IMPORTANTE 4"</formula>
    </cfRule>
    <cfRule type="cellIs" dxfId="608" priority="446" operator="equal">
      <formula>"ALTA-IMPORTANTE 12"</formula>
    </cfRule>
    <cfRule type="cellIs" dxfId="607" priority="447" operator="equal">
      <formula>"ALTA-IMPORTANTE 9"</formula>
    </cfRule>
    <cfRule type="cellIs" dxfId="606" priority="448" operator="equal">
      <formula>"ALTA-IMPORTANTE 10"</formula>
    </cfRule>
    <cfRule type="cellIs" dxfId="605" priority="449" operator="equal">
      <formula>"ALTA-IMPORTANTE 8"</formula>
    </cfRule>
    <cfRule type="cellIs" dxfId="604" priority="450" operator="equal">
      <formula>"ALTA-IMPORTANTE 5"</formula>
    </cfRule>
    <cfRule type="cellIs" dxfId="603" priority="451" operator="equal">
      <formula>"MODERADO 4"</formula>
    </cfRule>
    <cfRule type="cellIs" dxfId="602" priority="452" operator="equal">
      <formula>"MODERADO 6"</formula>
    </cfRule>
    <cfRule type="cellIs" dxfId="601" priority="453" operator="equal">
      <formula>"MODERADO 6"</formula>
    </cfRule>
    <cfRule type="cellIs" dxfId="600" priority="454" operator="equal">
      <formula>"MODERADO 3"</formula>
    </cfRule>
    <cfRule type="cellIs" dxfId="599" priority="455" operator="equal">
      <formula>"BAJO-TRIVIAL 3"</formula>
    </cfRule>
    <cfRule type="cellIs" dxfId="598" priority="456" operator="equal">
      <formula>"BAJO-ACEPTABLE 4"</formula>
    </cfRule>
    <cfRule type="cellIs" dxfId="597" priority="457" operator="equal">
      <formula>"BAJO-TRIVIAL 2"</formula>
    </cfRule>
    <cfRule type="cellIs" dxfId="596" priority="458" operator="equal">
      <formula>"BAJO-ACEPTABLE 2"</formula>
    </cfRule>
    <cfRule type="cellIs" dxfId="595" priority="459" operator="equal">
      <formula>"BAJO-TRIVIAL 1"</formula>
    </cfRule>
  </conditionalFormatting>
  <conditionalFormatting sqref="AF19">
    <cfRule type="cellIs" dxfId="594" priority="335" operator="equal">
      <formula>"EXTREMA-INACEPTABLE 25"</formula>
    </cfRule>
    <cfRule type="cellIs" dxfId="593" priority="336" operator="equal">
      <formula>"EXTREMA-INACEPTABLE 20"</formula>
    </cfRule>
    <cfRule type="cellIs" dxfId="592" priority="337" operator="equal">
      <formula>"EXTREMA-INACEPTABLE 15"</formula>
    </cfRule>
    <cfRule type="cellIs" dxfId="591" priority="338" operator="equal">
      <formula>"EXTREMA-INACEPTABLE 5"</formula>
    </cfRule>
    <cfRule type="cellIs" dxfId="590" priority="339" operator="equal">
      <formula>"EXTREMA-INACEPTABLE 20"</formula>
    </cfRule>
    <cfRule type="cellIs" dxfId="589" priority="340" operator="equal">
      <formula>"EXTREMA-INACEPTABLE 16"</formula>
    </cfRule>
    <cfRule type="cellIs" dxfId="588" priority="341" operator="equal">
      <formula>"EXTREMA-INACEPTABLE 12"</formula>
    </cfRule>
    <cfRule type="cellIs" dxfId="587" priority="342" operator="equal">
      <formula>"EXTREMA- INACEPTABLE 15"</formula>
    </cfRule>
    <cfRule type="cellIs" dxfId="586" priority="343" operator="equal">
      <formula>"ALTA-IMPORTANTE 5"</formula>
    </cfRule>
    <cfRule type="cellIs" dxfId="585" priority="344" operator="equal">
      <formula>"ALTA-IMPORTANTE 8"</formula>
    </cfRule>
    <cfRule type="cellIs" dxfId="584" priority="345" operator="equal">
      <formula>"ALTA-IMPORTANTE 4"</formula>
    </cfRule>
    <cfRule type="cellIs" dxfId="583" priority="346" operator="equal">
      <formula>"ALTA-IMPORTANTE 12"</formula>
    </cfRule>
    <cfRule type="cellIs" dxfId="582" priority="347" operator="equal">
      <formula>"ALTA-IMPORTANTE 9"</formula>
    </cfRule>
    <cfRule type="cellIs" dxfId="581" priority="348" operator="equal">
      <formula>"ALTA-IMPORTANTE 10"</formula>
    </cfRule>
    <cfRule type="cellIs" dxfId="580" priority="349" operator="equal">
      <formula>"ALTA-IMPORTANTE 8"</formula>
    </cfRule>
    <cfRule type="cellIs" dxfId="579" priority="350" operator="equal">
      <formula>"ALTA-IMPORTANTE 5"</formula>
    </cfRule>
    <cfRule type="cellIs" dxfId="578" priority="351" operator="equal">
      <formula>"MODERADO 4"</formula>
    </cfRule>
    <cfRule type="cellIs" dxfId="577" priority="352" operator="equal">
      <formula>"MODERADO 6"</formula>
    </cfRule>
    <cfRule type="cellIs" dxfId="576" priority="353" operator="equal">
      <formula>"MODERADO 6"</formula>
    </cfRule>
    <cfRule type="cellIs" dxfId="575" priority="354" operator="equal">
      <formula>"MODERADO 3"</formula>
    </cfRule>
    <cfRule type="cellIs" dxfId="574" priority="355" operator="equal">
      <formula>"BAJO-TRIVIAL 3"</formula>
    </cfRule>
    <cfRule type="cellIs" dxfId="573" priority="356" operator="equal">
      <formula>"BAJO-ACEPTABLE 4"</formula>
    </cfRule>
    <cfRule type="cellIs" dxfId="572" priority="357" operator="equal">
      <formula>"BAJO-TRIVIAL 2"</formula>
    </cfRule>
    <cfRule type="cellIs" dxfId="571" priority="358" operator="equal">
      <formula>"BAJO-ACEPTABLE 2"</formula>
    </cfRule>
    <cfRule type="cellIs" dxfId="570" priority="359" operator="equal">
      <formula>"BAJO-TRIVIAL 1"</formula>
    </cfRule>
  </conditionalFormatting>
  <conditionalFormatting sqref="AW18:AW26">
    <cfRule type="cellIs" dxfId="569" priority="285" operator="equal">
      <formula>"EXTREMA-INACEPTABLE 25"</formula>
    </cfRule>
    <cfRule type="cellIs" dxfId="568" priority="286" operator="equal">
      <formula>"EXTREMA-INACEPTABLE 20"</formula>
    </cfRule>
    <cfRule type="cellIs" dxfId="567" priority="287" operator="equal">
      <formula>"EXTREMA-INACEPTABLE 15"</formula>
    </cfRule>
    <cfRule type="cellIs" dxfId="566" priority="288" operator="equal">
      <formula>"EXTREMA-INACEPTABLE 5"</formula>
    </cfRule>
    <cfRule type="cellIs" dxfId="565" priority="289" operator="equal">
      <formula>"EXTREMA-INACEPTABLE 20"</formula>
    </cfRule>
    <cfRule type="cellIs" dxfId="564" priority="290" operator="equal">
      <formula>"EXTREMA-INACEPTABLE 16"</formula>
    </cfRule>
    <cfRule type="cellIs" dxfId="563" priority="291" operator="equal">
      <formula>"EXTREMA-INACEPTABLE 12"</formula>
    </cfRule>
    <cfRule type="cellIs" dxfId="562" priority="292" operator="equal">
      <formula>"EXTREMA- INACEPTABLE 15"</formula>
    </cfRule>
    <cfRule type="cellIs" dxfId="561" priority="293" operator="equal">
      <formula>"ALTA-IMPORTANTE 5"</formula>
    </cfRule>
    <cfRule type="cellIs" dxfId="560" priority="294" operator="equal">
      <formula>"ALTA-IMPORTANTE 8"</formula>
    </cfRule>
    <cfRule type="cellIs" dxfId="559" priority="295" operator="equal">
      <formula>"ALTA-IMPORTANTE 4"</formula>
    </cfRule>
    <cfRule type="cellIs" dxfId="558" priority="296" operator="equal">
      <formula>"ALTA-IMPORTANTE 12"</formula>
    </cfRule>
    <cfRule type="cellIs" dxfId="557" priority="297" operator="equal">
      <formula>"ALTA-IMPORTANTE 9"</formula>
    </cfRule>
    <cfRule type="cellIs" dxfId="556" priority="298" operator="equal">
      <formula>"ALTA-IMPORTANTE 10"</formula>
    </cfRule>
    <cfRule type="cellIs" dxfId="555" priority="299" operator="equal">
      <formula>"ALTA-IMPORTANTE 8"</formula>
    </cfRule>
    <cfRule type="cellIs" dxfId="554" priority="300" operator="equal">
      <formula>"ALTA-IMPORTANTE 5"</formula>
    </cfRule>
    <cfRule type="cellIs" dxfId="553" priority="301" operator="equal">
      <formula>"MODERADO 4"</formula>
    </cfRule>
    <cfRule type="cellIs" dxfId="552" priority="302" operator="equal">
      <formula>"MODERADO 6"</formula>
    </cfRule>
    <cfRule type="cellIs" dxfId="551" priority="303" operator="equal">
      <formula>"MODERADO 6"</formula>
    </cfRule>
    <cfRule type="cellIs" dxfId="550" priority="304" operator="equal">
      <formula>"MODERADO 3"</formula>
    </cfRule>
    <cfRule type="cellIs" dxfId="549" priority="305" operator="equal">
      <formula>"BAJO-TRIVIAL 3"</formula>
    </cfRule>
    <cfRule type="cellIs" dxfId="548" priority="306" operator="equal">
      <formula>"BAJO-ACEPTABLE 4"</formula>
    </cfRule>
    <cfRule type="cellIs" dxfId="547" priority="307" operator="equal">
      <formula>"BAJO-TRIVIAL 2"</formula>
    </cfRule>
    <cfRule type="cellIs" dxfId="546" priority="308" operator="equal">
      <formula>"BAJO-ACEPTABLE 2"</formula>
    </cfRule>
    <cfRule type="cellIs" dxfId="545" priority="309" operator="equal">
      <formula>"BAJO-TRIVIAL 1"</formula>
    </cfRule>
  </conditionalFormatting>
  <conditionalFormatting sqref="AS17">
    <cfRule type="cellIs" dxfId="544" priority="101" operator="equal">
      <formula>"EXTREMA-INACEPTABLE 25"</formula>
    </cfRule>
    <cfRule type="cellIs" dxfId="543" priority="102" operator="equal">
      <formula>"EXTREMA-INACEPTABLE 20"</formula>
    </cfRule>
    <cfRule type="cellIs" dxfId="542" priority="103" operator="equal">
      <formula>"EXTREMA-INACEPTABLE 15"</formula>
    </cfRule>
    <cfRule type="cellIs" dxfId="541" priority="104" operator="equal">
      <formula>"EXTREMA-INACEPTABLE 10"</formula>
    </cfRule>
    <cfRule type="cellIs" dxfId="540" priority="105" operator="equal">
      <formula>"EXTREMA-INACEPTABLE 20"</formula>
    </cfRule>
    <cfRule type="cellIs" dxfId="539" priority="106" operator="equal">
      <formula>"EXTREMA-INACEPTABLE 16"</formula>
    </cfRule>
    <cfRule type="cellIs" dxfId="538" priority="107" operator="equal">
      <formula>"EXTREMA-INACEPTABLE 12"</formula>
    </cfRule>
    <cfRule type="cellIs" dxfId="537" priority="108" operator="equal">
      <formula>"EXTREMA- INACEPTABLE 15"</formula>
    </cfRule>
    <cfRule type="cellIs" dxfId="536" priority="109" operator="equal">
      <formula>"ALTA-IMPORTANTE 5"</formula>
    </cfRule>
    <cfRule type="cellIs" dxfId="535" priority="110" operator="equal">
      <formula>"ALTA-IMPORTANTE 8"</formula>
    </cfRule>
    <cfRule type="cellIs" dxfId="534" priority="111" operator="equal">
      <formula>"ALTA-IMPORTANTE 4"</formula>
    </cfRule>
    <cfRule type="cellIs" dxfId="533" priority="112" operator="equal">
      <formula>"ALTA-IMPORTANTE 12"</formula>
    </cfRule>
    <cfRule type="cellIs" dxfId="532" priority="113" operator="equal">
      <formula>"ALTA-IMPORTANTE 9"</formula>
    </cfRule>
    <cfRule type="cellIs" dxfId="531" priority="114" operator="equal">
      <formula>"ALTA-IMPORTANTE 10"</formula>
    </cfRule>
    <cfRule type="cellIs" dxfId="530" priority="115" operator="equal">
      <formula>"ALTA-IMPORTANTE 8"</formula>
    </cfRule>
    <cfRule type="cellIs" dxfId="529" priority="116" operator="equal">
      <formula>"ALTA-IMPORTANTE 5"</formula>
    </cfRule>
    <cfRule type="cellIs" dxfId="528" priority="117" operator="equal">
      <formula>"MODERADO 4"</formula>
    </cfRule>
    <cfRule type="cellIs" dxfId="527" priority="118" operator="equal">
      <formula>"MODERADO 6"</formula>
    </cfRule>
    <cfRule type="cellIs" dxfId="526" priority="119" operator="equal">
      <formula>"MODERADO 6"</formula>
    </cfRule>
    <cfRule type="cellIs" dxfId="525" priority="120" operator="equal">
      <formula>"MODERADO 3"</formula>
    </cfRule>
    <cfRule type="cellIs" dxfId="524" priority="121" operator="equal">
      <formula>"BAJO-TRIVIAL 3"</formula>
    </cfRule>
    <cfRule type="cellIs" dxfId="523" priority="122" operator="equal">
      <formula>"BAJO-ACEPTABLE 4"</formula>
    </cfRule>
    <cfRule type="cellIs" dxfId="522" priority="123" operator="equal">
      <formula>"BAJO-TRIVIAL 2"</formula>
    </cfRule>
    <cfRule type="cellIs" dxfId="521" priority="124" operator="equal">
      <formula>"BAJO-ACEPTABLE 2"</formula>
    </cfRule>
    <cfRule type="cellIs" dxfId="520" priority="125" operator="equal">
      <formula>"BAJO-TRIVIAL 1"</formula>
    </cfRule>
  </conditionalFormatting>
  <conditionalFormatting sqref="AQ18:AR19 AQ21:AR22">
    <cfRule type="cellIs" dxfId="519" priority="76" operator="equal">
      <formula>"EXTREMA-INACEPTABLE 25"</formula>
    </cfRule>
    <cfRule type="cellIs" dxfId="518" priority="77" operator="equal">
      <formula>"EXTREMA-INACEPTABLE 20"</formula>
    </cfRule>
    <cfRule type="cellIs" dxfId="517" priority="78" operator="equal">
      <formula>"EXTREMA-INACEPTABLE 15"</formula>
    </cfRule>
    <cfRule type="cellIs" dxfId="516" priority="79" operator="equal">
      <formula>"EXTREMA-INACEPTABLE 10"</formula>
    </cfRule>
    <cfRule type="cellIs" dxfId="515" priority="80" operator="equal">
      <formula>"EXTREMA-INACEPTABLE 20"</formula>
    </cfRule>
    <cfRule type="cellIs" dxfId="514" priority="81" operator="equal">
      <formula>"EXTREMA-INACEPTABLE 16"</formula>
    </cfRule>
    <cfRule type="cellIs" dxfId="513" priority="82" operator="equal">
      <formula>"EXTREMA-INACEPTABLE 12"</formula>
    </cfRule>
    <cfRule type="cellIs" dxfId="512" priority="83" operator="equal">
      <formula>"EXTREMA- INACEPTABLE 15"</formula>
    </cfRule>
    <cfRule type="cellIs" dxfId="511" priority="84" operator="equal">
      <formula>"ALTA-IMPORTANTE 5"</formula>
    </cfRule>
    <cfRule type="cellIs" dxfId="510" priority="85" operator="equal">
      <formula>"ALTA-IMPORTANTE 8"</formula>
    </cfRule>
    <cfRule type="cellIs" dxfId="509" priority="86" operator="equal">
      <formula>"ALTA-IMPORTANTE 4"</formula>
    </cfRule>
    <cfRule type="cellIs" dxfId="508" priority="87" operator="equal">
      <formula>"ALTA-IMPORTANTE 12"</formula>
    </cfRule>
    <cfRule type="cellIs" dxfId="507" priority="88" operator="equal">
      <formula>"ALTA-IMPORTANTE 9"</formula>
    </cfRule>
    <cfRule type="cellIs" dxfId="506" priority="89" operator="equal">
      <formula>"ALTA-IMPORTANTE 10"</formula>
    </cfRule>
    <cfRule type="cellIs" dxfId="505" priority="90" operator="equal">
      <formula>"ALTA-IMPORTANTE 8"</formula>
    </cfRule>
    <cfRule type="cellIs" dxfId="504" priority="91" operator="equal">
      <formula>"ALTA-IMPORTANTE 5"</formula>
    </cfRule>
    <cfRule type="cellIs" dxfId="503" priority="92" operator="equal">
      <formula>"MODERADO 4"</formula>
    </cfRule>
    <cfRule type="cellIs" dxfId="502" priority="93" operator="equal">
      <formula>"MODERADO 6"</formula>
    </cfRule>
    <cfRule type="cellIs" dxfId="501" priority="94" operator="equal">
      <formula>"MODERADO 6"</formula>
    </cfRule>
    <cfRule type="cellIs" dxfId="500" priority="95" operator="equal">
      <formula>"MODERADO 3"</formula>
    </cfRule>
    <cfRule type="cellIs" dxfId="499" priority="96" operator="equal">
      <formula>"BAJO-TRIVIAL 3"</formula>
    </cfRule>
    <cfRule type="cellIs" dxfId="498" priority="97" operator="equal">
      <formula>"BAJO-ACEPTABLE 4"</formula>
    </cfRule>
    <cfRule type="cellIs" dxfId="497" priority="98" operator="equal">
      <formula>"BAJO-TRIVIAL 2"</formula>
    </cfRule>
    <cfRule type="cellIs" dxfId="496" priority="99" operator="equal">
      <formula>"BAJO-ACEPTABLE 2"</formula>
    </cfRule>
    <cfRule type="cellIs" dxfId="495" priority="100" operator="equal">
      <formula>"BAJO-TRIVIAL 1"</formula>
    </cfRule>
  </conditionalFormatting>
  <conditionalFormatting sqref="AS21:AS22 AS18:AS19">
    <cfRule type="cellIs" dxfId="494" priority="51" operator="equal">
      <formula>"EXTREMA-INACEPTABLE 25"</formula>
    </cfRule>
    <cfRule type="cellIs" dxfId="493" priority="52" operator="equal">
      <formula>"EXTREMA-INACEPTABLE 20"</formula>
    </cfRule>
    <cfRule type="cellIs" dxfId="492" priority="53" operator="equal">
      <formula>"EXTREMA-INACEPTABLE 15"</formula>
    </cfRule>
    <cfRule type="cellIs" dxfId="491" priority="54" operator="equal">
      <formula>"EXTREMA-INACEPTABLE 10"</formula>
    </cfRule>
    <cfRule type="cellIs" dxfId="490" priority="55" operator="equal">
      <formula>"EXTREMA-INACEPTABLE 20"</formula>
    </cfRule>
    <cfRule type="cellIs" dxfId="489" priority="56" operator="equal">
      <formula>"EXTREMA-INACEPTABLE 16"</formula>
    </cfRule>
    <cfRule type="cellIs" dxfId="488" priority="57" operator="equal">
      <formula>"EXTREMA-INACEPTABLE 12"</formula>
    </cfRule>
    <cfRule type="cellIs" dxfId="487" priority="58" operator="equal">
      <formula>"EXTREMA- INACEPTABLE 15"</formula>
    </cfRule>
    <cfRule type="cellIs" dxfId="486" priority="59" operator="equal">
      <formula>"ALTA-IMPORTANTE 5"</formula>
    </cfRule>
    <cfRule type="cellIs" dxfId="485" priority="60" operator="equal">
      <formula>"ALTA-IMPORTANTE 8"</formula>
    </cfRule>
    <cfRule type="cellIs" dxfId="484" priority="61" operator="equal">
      <formula>"ALTA-IMPORTANTE 4"</formula>
    </cfRule>
    <cfRule type="cellIs" dxfId="483" priority="62" operator="equal">
      <formula>"ALTA-IMPORTANTE 12"</formula>
    </cfRule>
    <cfRule type="cellIs" dxfId="482" priority="63" operator="equal">
      <formula>"ALTA-IMPORTANTE 9"</formula>
    </cfRule>
    <cfRule type="cellIs" dxfId="481" priority="64" operator="equal">
      <formula>"ALTA-IMPORTANTE 10"</formula>
    </cfRule>
    <cfRule type="cellIs" dxfId="480" priority="65" operator="equal">
      <formula>"ALTA-IMPORTANTE 8"</formula>
    </cfRule>
    <cfRule type="cellIs" dxfId="479" priority="66" operator="equal">
      <formula>"ALTA-IMPORTANTE 5"</formula>
    </cfRule>
    <cfRule type="cellIs" dxfId="478" priority="67" operator="equal">
      <formula>"MODERADO 4"</formula>
    </cfRule>
    <cfRule type="cellIs" dxfId="477" priority="68" operator="equal">
      <formula>"MODERADO 6"</formula>
    </cfRule>
    <cfRule type="cellIs" dxfId="476" priority="69" operator="equal">
      <formula>"MODERADO 6"</formula>
    </cfRule>
    <cfRule type="cellIs" dxfId="475" priority="70" operator="equal">
      <formula>"MODERADO 3"</formula>
    </cfRule>
    <cfRule type="cellIs" dxfId="474" priority="71" operator="equal">
      <formula>"BAJO-TRIVIAL 3"</formula>
    </cfRule>
    <cfRule type="cellIs" dxfId="473" priority="72" operator="equal">
      <formula>"BAJO-ACEPTABLE 4"</formula>
    </cfRule>
    <cfRule type="cellIs" dxfId="472" priority="73" operator="equal">
      <formula>"BAJO-TRIVIAL 2"</formula>
    </cfRule>
    <cfRule type="cellIs" dxfId="471" priority="74" operator="equal">
      <formula>"BAJO-ACEPTABLE 2"</formula>
    </cfRule>
    <cfRule type="cellIs" dxfId="470" priority="75" operator="equal">
      <formula>"BAJO-TRIVIAL 1"</formula>
    </cfRule>
  </conditionalFormatting>
  <conditionalFormatting sqref="AQ20:AR20">
    <cfRule type="cellIs" dxfId="469" priority="26" operator="equal">
      <formula>"EXTREMA-INACEPTABLE 25"</formula>
    </cfRule>
    <cfRule type="cellIs" dxfId="468" priority="27" operator="equal">
      <formula>"EXTREMA-INACEPTABLE 20"</formula>
    </cfRule>
    <cfRule type="cellIs" dxfId="467" priority="28" operator="equal">
      <formula>"EXTREMA-INACEPTABLE 15"</formula>
    </cfRule>
    <cfRule type="cellIs" dxfId="466" priority="29" operator="equal">
      <formula>"EXTREMA-INACEPTABLE 10"</formula>
    </cfRule>
    <cfRule type="cellIs" dxfId="465" priority="30" operator="equal">
      <formula>"EXTREMA-INACEPTABLE 20"</formula>
    </cfRule>
    <cfRule type="cellIs" dxfId="464" priority="31" operator="equal">
      <formula>"EXTREMA-INACEPTABLE 16"</formula>
    </cfRule>
    <cfRule type="cellIs" dxfId="463" priority="32" operator="equal">
      <formula>"EXTREMA-INACEPTABLE 12"</formula>
    </cfRule>
    <cfRule type="cellIs" dxfId="462" priority="33" operator="equal">
      <formula>"EXTREMA- INACEPTABLE 15"</formula>
    </cfRule>
    <cfRule type="cellIs" dxfId="461" priority="34" operator="equal">
      <formula>"ALTA-IMPORTANTE 5"</formula>
    </cfRule>
    <cfRule type="cellIs" dxfId="460" priority="35" operator="equal">
      <formula>"ALTA-IMPORTANTE 8"</formula>
    </cfRule>
    <cfRule type="cellIs" dxfId="459" priority="36" operator="equal">
      <formula>"ALTA-IMPORTANTE 4"</formula>
    </cfRule>
    <cfRule type="cellIs" dxfId="458" priority="37" operator="equal">
      <formula>"ALTA-IMPORTANTE 12"</formula>
    </cfRule>
    <cfRule type="cellIs" dxfId="457" priority="38" operator="equal">
      <formula>"ALTA-IMPORTANTE 9"</formula>
    </cfRule>
    <cfRule type="cellIs" dxfId="456" priority="39" operator="equal">
      <formula>"ALTA-IMPORTANTE 10"</formula>
    </cfRule>
    <cfRule type="cellIs" dxfId="455" priority="40" operator="equal">
      <formula>"ALTA-IMPORTANTE 8"</formula>
    </cfRule>
    <cfRule type="cellIs" dxfId="454" priority="41" operator="equal">
      <formula>"ALTA-IMPORTANTE 5"</formula>
    </cfRule>
    <cfRule type="cellIs" dxfId="453" priority="42" operator="equal">
      <formula>"MODERADO 4"</formula>
    </cfRule>
    <cfRule type="cellIs" dxfId="452" priority="43" operator="equal">
      <formula>"MODERADO 6"</formula>
    </cfRule>
    <cfRule type="cellIs" dxfId="451" priority="44" operator="equal">
      <formula>"MODERADO 6"</formula>
    </cfRule>
    <cfRule type="cellIs" dxfId="450" priority="45" operator="equal">
      <formula>"MODERADO 3"</formula>
    </cfRule>
    <cfRule type="cellIs" dxfId="449" priority="46" operator="equal">
      <formula>"BAJO-TRIVIAL 3"</formula>
    </cfRule>
    <cfRule type="cellIs" dxfId="448" priority="47" operator="equal">
      <formula>"BAJO-ACEPTABLE 4"</formula>
    </cfRule>
    <cfRule type="cellIs" dxfId="447" priority="48" operator="equal">
      <formula>"BAJO-TRIVIAL 2"</formula>
    </cfRule>
    <cfRule type="cellIs" dxfId="446" priority="49" operator="equal">
      <formula>"BAJO-ACEPTABLE 2"</formula>
    </cfRule>
    <cfRule type="cellIs" dxfId="445" priority="50" operator="equal">
      <formula>"BAJO-TRIVIAL 1"</formula>
    </cfRule>
  </conditionalFormatting>
  <conditionalFormatting sqref="AS20">
    <cfRule type="cellIs" dxfId="444" priority="1" operator="equal">
      <formula>"EXTREMA-INACEPTABLE 25"</formula>
    </cfRule>
    <cfRule type="cellIs" dxfId="443" priority="2" operator="equal">
      <formula>"EXTREMA-INACEPTABLE 20"</formula>
    </cfRule>
    <cfRule type="cellIs" dxfId="442" priority="3" operator="equal">
      <formula>"EXTREMA-INACEPTABLE 15"</formula>
    </cfRule>
    <cfRule type="cellIs" dxfId="441" priority="4" operator="equal">
      <formula>"EXTREMA-INACEPTABLE 10"</formula>
    </cfRule>
    <cfRule type="cellIs" dxfId="440" priority="5" operator="equal">
      <formula>"EXTREMA-INACEPTABLE 20"</formula>
    </cfRule>
    <cfRule type="cellIs" dxfId="439" priority="6" operator="equal">
      <formula>"EXTREMA-INACEPTABLE 16"</formula>
    </cfRule>
    <cfRule type="cellIs" dxfId="438" priority="7" operator="equal">
      <formula>"EXTREMA-INACEPTABLE 12"</formula>
    </cfRule>
    <cfRule type="cellIs" dxfId="437" priority="8" operator="equal">
      <formula>"EXTREMA- INACEPTABLE 15"</formula>
    </cfRule>
    <cfRule type="cellIs" dxfId="436" priority="9" operator="equal">
      <formula>"ALTA-IMPORTANTE 5"</formula>
    </cfRule>
    <cfRule type="cellIs" dxfId="435" priority="10" operator="equal">
      <formula>"ALTA-IMPORTANTE 8"</formula>
    </cfRule>
    <cfRule type="cellIs" dxfId="434" priority="11" operator="equal">
      <formula>"ALTA-IMPORTANTE 4"</formula>
    </cfRule>
    <cfRule type="cellIs" dxfId="433" priority="12" operator="equal">
      <formula>"ALTA-IMPORTANTE 12"</formula>
    </cfRule>
    <cfRule type="cellIs" dxfId="432" priority="13" operator="equal">
      <formula>"ALTA-IMPORTANTE 9"</formula>
    </cfRule>
    <cfRule type="cellIs" dxfId="431" priority="14" operator="equal">
      <formula>"ALTA-IMPORTANTE 10"</formula>
    </cfRule>
    <cfRule type="cellIs" dxfId="430" priority="15" operator="equal">
      <formula>"ALTA-IMPORTANTE 8"</formula>
    </cfRule>
    <cfRule type="cellIs" dxfId="429" priority="16" operator="equal">
      <formula>"ALTA-IMPORTANTE 5"</formula>
    </cfRule>
    <cfRule type="cellIs" dxfId="428" priority="17" operator="equal">
      <formula>"MODERADO 4"</formula>
    </cfRule>
    <cfRule type="cellIs" dxfId="427" priority="18" operator="equal">
      <formula>"MODERADO 6"</formula>
    </cfRule>
    <cfRule type="cellIs" dxfId="426" priority="19" operator="equal">
      <formula>"MODERADO 6"</formula>
    </cfRule>
    <cfRule type="cellIs" dxfId="425" priority="20" operator="equal">
      <formula>"MODERADO 3"</formula>
    </cfRule>
    <cfRule type="cellIs" dxfId="424" priority="21" operator="equal">
      <formula>"BAJO-TRIVIAL 3"</formula>
    </cfRule>
    <cfRule type="cellIs" dxfId="423" priority="22" operator="equal">
      <formula>"BAJO-ACEPTABLE 4"</formula>
    </cfRule>
    <cfRule type="cellIs" dxfId="422" priority="23" operator="equal">
      <formula>"BAJO-TRIVIAL 2"</formula>
    </cfRule>
    <cfRule type="cellIs" dxfId="421" priority="24" operator="equal">
      <formula>"BAJO-ACEPTABLE 2"</formula>
    </cfRule>
    <cfRule type="cellIs" dxfId="420" priority="25" operator="equal">
      <formula>"BAJO-TRIVIAL 1"</formula>
    </cfRule>
  </conditionalFormatting>
  <dataValidations xWindow="142" yWindow="351" count="3">
    <dataValidation type="list" allowBlank="1" showInputMessage="1" showErrorMessage="1" sqref="AR17:AR26">
      <formula1>ZONA_RIESGOS</formula1>
    </dataValidation>
    <dataValidation type="list" allowBlank="1" showInputMessage="1" showErrorMessage="1" sqref="AQ17:AQ26">
      <formula1>CONTROLES_PROBABILIDAD</formula1>
    </dataValidation>
    <dataValidation allowBlank="1" showInputMessage="1" showErrorMessage="1" promptTitle="FECHA" prompt="INGRESE DD/MM/AA" sqref="I11"/>
  </dataValidations>
  <pageMargins left="0.7" right="0.7" top="0.75" bottom="0.75" header="0.3" footer="0.3"/>
  <pageSetup orientation="portrait" horizontalDpi="300" verticalDpi="300" r:id="rId1"/>
  <ignoredErrors>
    <ignoredError sqref="AI17 AK18:AK26 AI19:AI26"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17</xdr:col>
                <xdr:colOff>0</xdr:colOff>
                <xdr:row>23</xdr:row>
                <xdr:rowOff>0</xdr:rowOff>
              </from>
              <to>
                <xdr:col>18</xdr:col>
                <xdr:colOff>304800</xdr:colOff>
                <xdr:row>23</xdr:row>
                <xdr:rowOff>247650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151" operator="equal" id="{E0AEEC95-5EB9-4DD0-B0AA-DE331D558B14}">
            <xm:f>DATOS!$BF$22</xm:f>
            <x14:dxf>
              <fill>
                <patternFill>
                  <bgColor rgb="FFFFFF00"/>
                </patternFill>
              </fill>
            </x14:dxf>
          </x14:cfRule>
          <x14:cfRule type="cellIs" priority="152" operator="equal" id="{00741B51-0978-4779-9043-50B934713931}">
            <xm:f>DATOS!$BF$21</xm:f>
            <x14:dxf>
              <fill>
                <patternFill>
                  <bgColor rgb="FFFFC000"/>
                </patternFill>
              </fill>
            </x14:dxf>
          </x14:cfRule>
          <x14:cfRule type="cellIs" priority="153" operator="equal" id="{E84BEF85-B79A-4D7B-BCED-5D83A10F6524}">
            <xm:f>DATOS!$BF$20</xm:f>
            <x14:dxf>
              <fill>
                <patternFill>
                  <bgColor rgb="FFFF0000"/>
                </patternFill>
              </fill>
            </x14:dxf>
          </x14:cfRule>
          <x14:cfRule type="cellIs" priority="154" operator="equal" id="{72CC8BA8-5BAE-4F04-84D0-6045353EF26A}">
            <xm:f>DATOS!$BF$19</xm:f>
            <x14:dxf>
              <fill>
                <patternFill>
                  <bgColor rgb="FFFF0000"/>
                </patternFill>
              </fill>
            </x14:dxf>
          </x14:cfRule>
          <x14:cfRule type="cellIs" priority="155" operator="equal" id="{A2064864-E340-46DC-8BF1-DB49C8ECB141}">
            <xm:f>DATOS!$BF$18</xm:f>
            <x14:dxf>
              <fill>
                <patternFill>
                  <bgColor rgb="FFFF0000"/>
                </patternFill>
              </fill>
            </x14:dxf>
          </x14:cfRule>
          <x14:cfRule type="cellIs" priority="156" operator="equal" id="{6889AD77-1BA0-4464-90DB-7CD42E9A64B2}">
            <xm:f>DATOS!$BE$22</xm:f>
            <x14:dxf>
              <fill>
                <patternFill>
                  <bgColor theme="9"/>
                </patternFill>
              </fill>
            </x14:dxf>
          </x14:cfRule>
          <x14:cfRule type="cellIs" priority="157" operator="equal" id="{89F4CE92-7911-4AFA-8ECE-C994E3B7FBA3}">
            <xm:f>DATOS!$BE$21</xm:f>
            <x14:dxf>
              <fill>
                <patternFill>
                  <bgColor rgb="FFFFFF00"/>
                </patternFill>
              </fill>
            </x14:dxf>
          </x14:cfRule>
          <x14:cfRule type="cellIs" priority="158" operator="equal" id="{CA18B779-748F-4F41-8427-45562D1A3BC6}">
            <xm:f>DATOS!$BE$20</xm:f>
            <x14:dxf>
              <fill>
                <patternFill>
                  <bgColor rgb="FFFFC000"/>
                </patternFill>
              </fill>
            </x14:dxf>
          </x14:cfRule>
          <x14:cfRule type="cellIs" priority="159" operator="equal" id="{D1F941CE-9BDB-4EA6-946C-A435CD9806C2}">
            <xm:f>DATOS!$BE$19</xm:f>
            <x14:dxf>
              <fill>
                <patternFill>
                  <bgColor rgb="FFFFC000"/>
                </patternFill>
              </fill>
            </x14:dxf>
          </x14:cfRule>
          <x14:cfRule type="cellIs" priority="160" operator="equal" id="{3AA0F3F8-92CC-42C6-9752-74E1EB74DD22}">
            <xm:f>DATOS!$BE$18</xm:f>
            <x14:dxf>
              <fill>
                <patternFill>
                  <bgColor rgb="FFFFC000"/>
                </patternFill>
              </fill>
            </x14:dxf>
          </x14:cfRule>
          <x14:cfRule type="cellIs" priority="161" operator="equal" id="{47B18FD7-3B7B-451B-88DC-5E0D92F1D699}">
            <xm:f>DATOS!$BD$22</xm:f>
            <x14:dxf>
              <fill>
                <patternFill>
                  <bgColor theme="9"/>
                </patternFill>
              </fill>
            </x14:dxf>
          </x14:cfRule>
          <x14:cfRule type="cellIs" priority="162" operator="equal" id="{5D2BE9CC-475C-49EA-9A16-7C33C2F7518C}">
            <xm:f>DATOS!$BD$21</xm:f>
            <x14:dxf>
              <fill>
                <patternFill>
                  <bgColor theme="9"/>
                </patternFill>
              </fill>
            </x14:dxf>
          </x14:cfRule>
          <x14:cfRule type="cellIs" priority="163" operator="equal" id="{91F03120-B789-4ADF-B29C-E0ED80FA34BE}">
            <xm:f>DATOS!$BD$20</xm:f>
            <x14:dxf>
              <fill>
                <patternFill>
                  <bgColor rgb="FFFFFF00"/>
                </patternFill>
              </fill>
            </x14:dxf>
          </x14:cfRule>
          <x14:cfRule type="cellIs" priority="164" operator="equal" id="{037047CF-3AEE-4256-8C24-08416FDFD818}">
            <xm:f>DATOS!$BD$19</xm:f>
            <x14:dxf>
              <fill>
                <patternFill>
                  <bgColor rgb="FFFFFF00"/>
                </patternFill>
              </fill>
            </x14:dxf>
          </x14:cfRule>
          <x14:cfRule type="cellIs" priority="165" operator="equal" id="{A50FBDDE-00F7-41C9-A332-85649E4BEAD4}">
            <xm:f>DATOS!$BD$18</xm:f>
            <x14:dxf>
              <fill>
                <patternFill>
                  <bgColor rgb="FFFFFF00"/>
                </patternFill>
              </fill>
            </x14:dxf>
          </x14:cfRule>
          <xm:sqref>AW17:AW26</xm:sqref>
        </x14:conditionalFormatting>
        <x14:conditionalFormatting xmlns:xm="http://schemas.microsoft.com/office/excel/2006/main">
          <x14:cfRule type="cellIs" priority="166" operator="equal" id="{EDCD60E6-E08D-40D2-B77D-D8754211065E}">
            <xm:f>DATOS!$BF$20</xm:f>
            <x14:dxf>
              <fill>
                <patternFill>
                  <bgColor rgb="FFFF0000"/>
                </patternFill>
              </fill>
            </x14:dxf>
          </x14:cfRule>
          <x14:cfRule type="cellIs" priority="167" operator="equal" id="{013E0093-45B7-448D-A4A8-E8A2BC160DFF}">
            <xm:f>DATOS!$BF$19</xm:f>
            <x14:dxf>
              <fill>
                <patternFill>
                  <bgColor rgb="FFFF0000"/>
                </patternFill>
              </fill>
            </x14:dxf>
          </x14:cfRule>
          <x14:cfRule type="cellIs" priority="168" operator="equal" id="{F9B34DC5-C919-4D0F-9BC9-71D3D5AF53C7}">
            <xm:f>DATOS!$BF$18</xm:f>
            <x14:dxf>
              <fill>
                <patternFill>
                  <bgColor rgb="FFFF0000"/>
                </patternFill>
              </fill>
            </x14:dxf>
          </x14:cfRule>
          <x14:cfRule type="cellIs" priority="169" operator="equal" id="{F8C15B56-F5BC-4EFC-A257-7916F6AFDC06}">
            <xm:f>DATOS!$BF$21</xm:f>
            <x14:dxf>
              <fill>
                <patternFill>
                  <bgColor rgb="FFFFC000"/>
                </patternFill>
              </fill>
            </x14:dxf>
          </x14:cfRule>
          <x14:cfRule type="cellIs" priority="170" operator="equal" id="{5835E5F1-D2BB-4363-8C4A-1813ADCC600F}">
            <xm:f>DATOS!$BE$20</xm:f>
            <x14:dxf>
              <fill>
                <patternFill>
                  <bgColor rgb="FFFFC000"/>
                </patternFill>
              </fill>
            </x14:dxf>
          </x14:cfRule>
          <x14:cfRule type="cellIs" priority="171" operator="equal" id="{FE30F1E6-805B-4A7C-9D7D-E435B6B17323}">
            <xm:f>DATOS!$BE$19</xm:f>
            <x14:dxf>
              <fill>
                <patternFill>
                  <bgColor rgb="FFFFC000"/>
                </patternFill>
              </fill>
            </x14:dxf>
          </x14:cfRule>
          <x14:cfRule type="cellIs" priority="173" operator="equal" id="{266CEFC0-C77B-405E-95F0-CF4EF85EA145}">
            <xm:f>DATOS!$BE$18</xm:f>
            <x14:dxf>
              <fill>
                <patternFill>
                  <bgColor rgb="FFFFC000"/>
                </patternFill>
              </fill>
            </x14:dxf>
          </x14:cfRule>
          <x14:cfRule type="cellIs" priority="174" operator="equal" id="{650B0DC9-D1A3-467F-AB91-5128A7DE32DB}">
            <xm:f>DATOS!$BF$22</xm:f>
            <x14:dxf>
              <fill>
                <patternFill>
                  <bgColor rgb="FFFFFF00"/>
                </patternFill>
              </fill>
            </x14:dxf>
          </x14:cfRule>
          <x14:cfRule type="cellIs" priority="175" operator="equal" id="{EDEC8ED2-D9AB-4328-B9D8-2DF9094705DB}">
            <xm:f>DATOS!$BE$21</xm:f>
            <x14:dxf>
              <fill>
                <patternFill>
                  <bgColor rgb="FFFFFF00"/>
                </patternFill>
              </fill>
            </x14:dxf>
          </x14:cfRule>
          <x14:cfRule type="cellIs" priority="176" operator="equal" id="{9432A00B-B2F7-4952-8DDD-ACA7C44A99F9}">
            <xm:f>DATOS!$BD$20</xm:f>
            <x14:dxf>
              <fill>
                <patternFill>
                  <bgColor rgb="FFFFFF00"/>
                </patternFill>
              </fill>
            </x14:dxf>
          </x14:cfRule>
          <x14:cfRule type="cellIs" priority="177" operator="equal" id="{DE180D60-B768-4464-A3EB-98E059A16ECA}">
            <xm:f>DATOS!$BD$19</xm:f>
            <x14:dxf>
              <fill>
                <patternFill>
                  <bgColor rgb="FFFFFF00"/>
                </patternFill>
              </fill>
            </x14:dxf>
          </x14:cfRule>
          <x14:cfRule type="cellIs" priority="178" operator="equal" id="{7FDFEAD2-6200-4566-BBE4-40EA7630331A}">
            <xm:f>DATOS!$BD$18</xm:f>
            <x14:dxf>
              <fill>
                <patternFill>
                  <bgColor rgb="FFFFFF00"/>
                </patternFill>
              </fill>
            </x14:dxf>
          </x14:cfRule>
          <x14:cfRule type="cellIs" priority="179" operator="equal" id="{D4B26F65-617F-4ABD-86AE-FADFDA0D34A3}">
            <xm:f>DATOS!$BE$22</xm:f>
            <x14:dxf>
              <fill>
                <patternFill>
                  <bgColor theme="9"/>
                </patternFill>
              </fill>
            </x14:dxf>
          </x14:cfRule>
          <x14:cfRule type="cellIs" priority="180" operator="equal" id="{5AE04E5C-0FD4-40DE-8410-E6ADDABFF3D2}">
            <xm:f>DATOS!$BD$21</xm:f>
            <x14:dxf>
              <fill>
                <patternFill>
                  <bgColor theme="9"/>
                </patternFill>
              </fill>
            </x14:dxf>
          </x14:cfRule>
          <x14:cfRule type="cellIs" priority="181" operator="equal" id="{82509C84-6EEC-4556-961B-ACAA175C7242}">
            <xm:f>DATOS!$BD$22</xm:f>
            <x14:dxf>
              <fill>
                <patternFill>
                  <bgColor theme="9"/>
                </patternFill>
              </fill>
            </x14:dxf>
          </x14:cfRule>
          <xm:sqref>AE17:AE26</xm:sqref>
        </x14:conditionalFormatting>
      </x14:conditionalFormattings>
    </ext>
    <ext xmlns:x14="http://schemas.microsoft.com/office/spreadsheetml/2009/9/main" uri="{CCE6A557-97BC-4b89-ADB6-D9C93CAAB3DF}">
      <x14:dataValidations xmlns:xm="http://schemas.microsoft.com/office/excel/2006/main" xWindow="142" yWindow="351" count="2">
        <x14:dataValidation type="list" allowBlank="1" showInputMessage="1" showErrorMessage="1">
          <x14:formula1>
            <xm:f>DATOS!$AU$14:$AU$18</xm:f>
          </x14:formula1>
          <xm:sqref>P17:P26</xm:sqref>
        </x14:dataValidation>
        <x14:dataValidation type="list" allowBlank="1" showInputMessage="1" showErrorMessage="1">
          <x14:formula1>
            <xm:f>DATOS!$AS$77:$AS$79</xm:f>
          </x14:formula1>
          <xm:sqref>AS17:AS26</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
    <tabColor theme="8" tint="-0.249977111117893"/>
  </sheetPr>
  <dimension ref="A1:BK594"/>
  <sheetViews>
    <sheetView topLeftCell="A7" zoomScale="55" zoomScaleNormal="55" workbookViewId="0">
      <selection activeCell="M2" sqref="M2"/>
    </sheetView>
  </sheetViews>
  <sheetFormatPr baseColWidth="10" defaultRowHeight="15" x14ac:dyDescent="0.25"/>
  <cols>
    <col min="1" max="1" width="1.28515625" style="3" customWidth="1"/>
    <col min="2" max="3" width="1" style="17" customWidth="1"/>
    <col min="4" max="4" width="15.28515625" style="81" customWidth="1"/>
    <col min="5" max="5" width="0.7109375" style="17" customWidth="1"/>
    <col min="6" max="6" width="12.7109375" style="17" customWidth="1"/>
    <col min="7" max="7" width="31.42578125" customWidth="1"/>
    <col min="8" max="8" width="36.85546875" customWidth="1"/>
    <col min="9" max="9" width="39.7109375" bestFit="1" customWidth="1"/>
    <col min="10" max="10" width="36.7109375" customWidth="1"/>
    <col min="11" max="11" width="30.140625" bestFit="1" customWidth="1"/>
    <col min="12" max="12" width="20.85546875" bestFit="1" customWidth="1"/>
    <col min="13" max="13" width="26" style="110" bestFit="1" customWidth="1"/>
    <col min="14" max="14" width="26" style="110" customWidth="1"/>
    <col min="15" max="15" width="22.42578125" bestFit="1" customWidth="1"/>
    <col min="16" max="16" width="21.140625" style="110" bestFit="1" customWidth="1"/>
    <col min="17" max="17" width="21" bestFit="1" customWidth="1"/>
    <col min="18" max="18" width="27.42578125" bestFit="1" customWidth="1"/>
    <col min="19" max="19" width="55.7109375" customWidth="1"/>
    <col min="20" max="20" width="21" bestFit="1" customWidth="1"/>
    <col min="21" max="21" width="46.5703125" bestFit="1" customWidth="1"/>
    <col min="22" max="22" width="26.7109375" customWidth="1"/>
    <col min="23" max="23" width="20.28515625" bestFit="1" customWidth="1"/>
    <col min="24" max="24" width="0.7109375" customWidth="1"/>
    <col min="25" max="30" width="12.7109375" customWidth="1"/>
  </cols>
  <sheetData>
    <row r="1" spans="1:63" s="249" customFormat="1" ht="30" customHeight="1" x14ac:dyDescent="0.25">
      <c r="A1" s="557"/>
      <c r="B1" s="557"/>
      <c r="C1" s="557"/>
      <c r="D1" s="557"/>
      <c r="E1" s="557"/>
      <c r="F1" s="615" t="s">
        <v>2</v>
      </c>
      <c r="G1" s="615"/>
      <c r="H1" s="615"/>
      <c r="I1" s="615"/>
      <c r="J1" s="615"/>
      <c r="K1" s="615"/>
      <c r="L1" s="421" t="s">
        <v>973</v>
      </c>
      <c r="M1" s="419">
        <v>43441</v>
      </c>
      <c r="N1" s="426"/>
      <c r="O1" s="273"/>
      <c r="P1" s="365"/>
      <c r="Q1" s="363"/>
      <c r="R1" s="363"/>
      <c r="S1" s="94"/>
      <c r="AA1" s="94"/>
      <c r="AB1" s="94"/>
      <c r="AC1" s="94"/>
      <c r="AD1" s="252"/>
      <c r="AE1" s="253"/>
      <c r="AF1" s="252"/>
      <c r="AG1" s="252"/>
      <c r="AH1" s="252"/>
      <c r="AM1" s="250"/>
    </row>
    <row r="2" spans="1:63" s="249" customFormat="1" ht="30" customHeight="1" x14ac:dyDescent="0.25">
      <c r="A2" s="557"/>
      <c r="B2" s="557"/>
      <c r="C2" s="557"/>
      <c r="D2" s="557"/>
      <c r="E2" s="557"/>
      <c r="F2" s="616" t="s">
        <v>968</v>
      </c>
      <c r="G2" s="616"/>
      <c r="H2" s="616"/>
      <c r="I2" s="616"/>
      <c r="J2" s="616"/>
      <c r="K2" s="616"/>
      <c r="L2" s="431" t="s">
        <v>1022</v>
      </c>
      <c r="M2" s="420" t="s">
        <v>1025</v>
      </c>
      <c r="N2" s="427"/>
      <c r="O2" s="273"/>
      <c r="P2" s="365"/>
      <c r="Q2" s="363"/>
      <c r="R2" s="363"/>
      <c r="S2" s="94"/>
      <c r="AA2" s="94"/>
      <c r="AB2" s="94"/>
      <c r="AC2" s="94"/>
      <c r="AD2" s="252"/>
      <c r="AE2" s="253"/>
      <c r="AF2" s="252"/>
      <c r="AG2" s="252"/>
      <c r="AH2" s="252"/>
      <c r="AM2" s="250"/>
    </row>
    <row r="3" spans="1:63" s="249" customFormat="1" ht="30" customHeight="1" x14ac:dyDescent="0.25">
      <c r="A3" s="557"/>
      <c r="B3" s="557"/>
      <c r="C3" s="557"/>
      <c r="D3" s="557"/>
      <c r="E3" s="557"/>
      <c r="F3" s="617" t="s">
        <v>1144</v>
      </c>
      <c r="G3" s="617"/>
      <c r="H3" s="617"/>
      <c r="I3" s="617"/>
      <c r="J3" s="617"/>
      <c r="K3" s="617"/>
      <c r="L3" s="618" t="s">
        <v>969</v>
      </c>
      <c r="M3" s="619"/>
      <c r="N3" s="428"/>
      <c r="O3" s="366"/>
      <c r="P3" s="366"/>
      <c r="Q3" s="363"/>
      <c r="R3" s="363"/>
      <c r="S3" s="94"/>
      <c r="V3"/>
      <c r="W3"/>
      <c r="AA3" s="94"/>
      <c r="AB3" s="94"/>
      <c r="AC3" s="94"/>
      <c r="AD3" s="252"/>
      <c r="AE3" s="253"/>
      <c r="AF3" s="252"/>
      <c r="AG3" s="252"/>
      <c r="AH3" s="252"/>
      <c r="AM3" s="250"/>
    </row>
    <row r="4" spans="1:63" s="212" customFormat="1" x14ac:dyDescent="0.25">
      <c r="A4" s="3"/>
      <c r="B4" s="1"/>
      <c r="C4" s="1"/>
      <c r="D4" s="78"/>
      <c r="E4" s="1"/>
      <c r="F4" s="1"/>
      <c r="G4" s="1"/>
      <c r="H4" s="1"/>
      <c r="I4" s="1"/>
      <c r="J4" s="1"/>
      <c r="K4" s="2"/>
      <c r="L4" s="187"/>
      <c r="M4" s="2"/>
      <c r="N4" s="2"/>
      <c r="O4" s="66"/>
      <c r="P4" s="2"/>
      <c r="Q4" s="2"/>
      <c r="R4" s="2"/>
      <c r="S4" s="2"/>
      <c r="T4" s="1"/>
      <c r="U4" s="1"/>
      <c r="V4"/>
      <c r="W4"/>
      <c r="X4" s="1"/>
      <c r="Y4" s="104"/>
      <c r="Z4" s="104"/>
      <c r="AA4" s="104"/>
      <c r="AB4" s="104"/>
      <c r="AC4" s="104"/>
      <c r="AD4" s="104"/>
      <c r="AE4" s="104"/>
      <c r="AF4" s="214"/>
      <c r="AG4" s="104"/>
      <c r="AH4" s="107"/>
      <c r="AI4" s="104"/>
      <c r="AJ4" s="104"/>
      <c r="AK4" s="104"/>
      <c r="AL4" s="104"/>
      <c r="AM4" s="104"/>
      <c r="AN4" s="104"/>
      <c r="AO4" s="104"/>
      <c r="AP4" s="104"/>
      <c r="AQ4" s="216"/>
      <c r="AR4" s="104"/>
      <c r="AS4" s="104"/>
      <c r="AT4" s="104"/>
      <c r="AU4" s="104"/>
      <c r="AV4" s="104"/>
      <c r="AW4" s="104"/>
      <c r="AX4" s="104"/>
      <c r="AY4" s="104"/>
      <c r="AZ4" s="104"/>
      <c r="BA4" s="104"/>
      <c r="BB4" s="104"/>
      <c r="BC4" s="104"/>
      <c r="BD4" s="104"/>
      <c r="BE4" s="104"/>
      <c r="BF4" s="104"/>
      <c r="BG4" s="104"/>
      <c r="BH4" s="104"/>
      <c r="BI4" s="104"/>
    </row>
    <row r="5" spans="1:63" s="212" customFormat="1" ht="15.75" hidden="1" customHeight="1" x14ac:dyDescent="0.25">
      <c r="A5" s="3"/>
      <c r="B5" s="4"/>
      <c r="C5" s="4"/>
      <c r="D5" s="79"/>
      <c r="E5" s="4"/>
      <c r="F5" s="4"/>
      <c r="G5" s="4"/>
      <c r="H5" s="612" t="s">
        <v>970</v>
      </c>
      <c r="I5" s="612"/>
      <c r="J5" s="612"/>
      <c r="K5" s="612"/>
      <c r="L5" s="612"/>
      <c r="M5" s="612"/>
      <c r="N5" s="612"/>
      <c r="O5" s="612"/>
      <c r="P5" s="612"/>
      <c r="Q5" s="612"/>
      <c r="R5" s="612"/>
      <c r="S5" s="612"/>
      <c r="T5" s="612"/>
      <c r="U5" s="191"/>
      <c r="V5"/>
      <c r="W5"/>
      <c r="X5" s="99"/>
      <c r="Y5" s="217"/>
      <c r="Z5" s="217"/>
      <c r="AA5" s="217"/>
      <c r="AB5" s="217"/>
      <c r="AC5" s="217"/>
      <c r="AD5" s="217"/>
      <c r="AE5" s="217"/>
      <c r="AF5" s="217"/>
      <c r="AG5" s="217"/>
      <c r="AH5" s="217"/>
      <c r="AI5" s="217"/>
      <c r="AJ5" s="217"/>
      <c r="AK5" s="217"/>
      <c r="AL5" s="217"/>
      <c r="AM5" s="217"/>
      <c r="AN5" s="217"/>
      <c r="AO5" s="217"/>
      <c r="AP5" s="217"/>
      <c r="AQ5" s="218"/>
    </row>
    <row r="6" spans="1:63" s="212" customFormat="1" hidden="1" x14ac:dyDescent="0.25">
      <c r="A6" s="3"/>
      <c r="B6" s="1"/>
      <c r="C6" s="1"/>
      <c r="D6" s="78"/>
      <c r="E6" s="1"/>
      <c r="F6" s="1"/>
      <c r="G6" s="1"/>
      <c r="H6" s="1"/>
      <c r="I6" s="1"/>
      <c r="J6" s="1"/>
      <c r="K6" s="2"/>
      <c r="L6" s="187"/>
      <c r="M6" s="2"/>
      <c r="N6" s="2"/>
      <c r="O6" s="66"/>
      <c r="P6" s="2"/>
      <c r="Q6" s="2"/>
      <c r="R6" s="2"/>
      <c r="S6" s="2"/>
      <c r="T6" s="1"/>
      <c r="U6" s="1"/>
      <c r="V6"/>
      <c r="W6"/>
      <c r="X6" s="1"/>
      <c r="Y6" s="104"/>
      <c r="Z6" s="104"/>
      <c r="AA6" s="104"/>
      <c r="AB6" s="104"/>
      <c r="AC6" s="104"/>
      <c r="AD6" s="104"/>
      <c r="AE6" s="104"/>
      <c r="AF6" s="214"/>
      <c r="AG6" s="104"/>
      <c r="AH6" s="107"/>
      <c r="AI6" s="104"/>
      <c r="AJ6" s="104"/>
      <c r="AK6" s="104"/>
      <c r="AL6" s="104"/>
      <c r="AM6" s="104"/>
      <c r="AN6" s="104"/>
      <c r="AO6" s="104"/>
      <c r="AP6" s="104"/>
      <c r="AQ6" s="216"/>
      <c r="AR6" s="104"/>
      <c r="AS6" s="104"/>
      <c r="AT6" s="104"/>
      <c r="AU6" s="104"/>
      <c r="AV6" s="104"/>
      <c r="AW6" s="104"/>
      <c r="AX6" s="104"/>
      <c r="AY6" s="104"/>
      <c r="AZ6" s="104"/>
      <c r="BA6" s="104"/>
      <c r="BB6" s="104"/>
      <c r="BC6" s="104"/>
      <c r="BD6" s="104"/>
      <c r="BE6" s="104"/>
      <c r="BF6" s="104"/>
      <c r="BG6" s="104"/>
      <c r="BH6" s="104"/>
      <c r="BI6" s="104"/>
    </row>
    <row r="7" spans="1:63" s="105" customFormat="1" x14ac:dyDescent="0.25">
      <c r="A7" s="7"/>
      <c r="B7" s="5"/>
      <c r="C7" s="5"/>
      <c r="D7" s="80"/>
      <c r="E7" s="5"/>
      <c r="F7" s="5"/>
      <c r="G7" s="5"/>
      <c r="H7" s="5"/>
      <c r="I7" s="5"/>
      <c r="J7" s="5"/>
      <c r="K7" s="5"/>
      <c r="L7" s="67"/>
      <c r="M7" s="5"/>
      <c r="N7" s="5"/>
      <c r="O7" s="67"/>
      <c r="P7" s="5"/>
      <c r="Q7" s="5"/>
      <c r="R7" s="5"/>
      <c r="S7" s="5"/>
      <c r="T7" s="6"/>
      <c r="U7" s="6"/>
      <c r="V7"/>
      <c r="W7"/>
      <c r="X7" s="6"/>
      <c r="Y7" s="216"/>
      <c r="Z7" s="216"/>
      <c r="AA7" s="216"/>
      <c r="AB7" s="216"/>
      <c r="AC7" s="216"/>
      <c r="AD7" s="216"/>
      <c r="AE7" s="216"/>
      <c r="AF7" s="219"/>
      <c r="AG7" s="216"/>
      <c r="AH7" s="220"/>
      <c r="AI7" s="216"/>
      <c r="AJ7" s="216"/>
      <c r="AK7" s="216"/>
      <c r="AL7" s="216"/>
      <c r="AM7" s="216"/>
      <c r="AN7" s="216"/>
      <c r="AO7" s="216"/>
      <c r="AP7" s="216"/>
      <c r="AQ7" s="104"/>
      <c r="AR7" s="216"/>
      <c r="AS7" s="216"/>
      <c r="AT7" s="216"/>
      <c r="AU7" s="216"/>
      <c r="AV7" s="216"/>
      <c r="AW7" s="216"/>
      <c r="AX7" s="216"/>
      <c r="AY7" s="216"/>
      <c r="AZ7" s="216"/>
      <c r="BA7" s="216"/>
      <c r="BB7" s="216"/>
      <c r="BC7" s="216"/>
      <c r="BD7" s="216"/>
      <c r="BE7" s="216"/>
      <c r="BF7" s="216"/>
      <c r="BG7" s="216"/>
      <c r="BH7" s="216"/>
      <c r="BI7" s="216"/>
    </row>
    <row r="8" spans="1:63" s="105" customFormat="1" x14ac:dyDescent="0.25">
      <c r="A8" s="7"/>
      <c r="B8" s="5"/>
      <c r="C8" s="5"/>
      <c r="D8" s="80"/>
      <c r="E8" s="5"/>
      <c r="F8" s="5"/>
      <c r="G8" s="5"/>
      <c r="H8" s="131" t="s">
        <v>2</v>
      </c>
      <c r="I8" s="370" t="str">
        <f>IF('1. IDENTIFICACION DEL RIESGO'!K8="","",'1. IDENTIFICACION DEL RIESGO'!K8)</f>
        <v xml:space="preserve">Promoción y prevención </v>
      </c>
      <c r="J8" s="5"/>
      <c r="K8" s="19"/>
      <c r="L8" s="188"/>
      <c r="M8" s="5"/>
      <c r="N8" s="5"/>
      <c r="O8" s="19"/>
      <c r="P8" s="5"/>
      <c r="Q8" s="19"/>
      <c r="R8" s="8"/>
      <c r="S8" s="8"/>
      <c r="T8" s="8"/>
      <c r="U8" s="8"/>
      <c r="V8"/>
      <c r="W8"/>
      <c r="X8" s="8"/>
      <c r="Y8" s="221"/>
      <c r="Z8" s="221"/>
      <c r="AA8" s="221"/>
      <c r="AB8" s="221"/>
      <c r="AC8" s="221"/>
      <c r="AD8" s="221"/>
      <c r="AE8" s="221"/>
      <c r="AF8" s="221"/>
      <c r="AG8" s="219"/>
      <c r="AH8" s="219"/>
      <c r="AI8" s="216"/>
      <c r="AJ8" s="216"/>
      <c r="AK8" s="216"/>
      <c r="AL8" s="221"/>
      <c r="AM8" s="222"/>
      <c r="AN8" s="216"/>
      <c r="AO8" s="216"/>
      <c r="AP8" s="216"/>
      <c r="AQ8" s="216"/>
      <c r="AR8" s="104"/>
      <c r="AS8" s="216"/>
      <c r="AT8" s="216"/>
      <c r="AU8" s="216"/>
      <c r="AV8" s="216"/>
      <c r="AW8" s="216"/>
      <c r="AX8" s="216"/>
      <c r="AY8" s="216"/>
      <c r="AZ8" s="216"/>
      <c r="BA8" s="216"/>
      <c r="BB8" s="216"/>
      <c r="BC8" s="216"/>
      <c r="BD8" s="216"/>
      <c r="BE8" s="216"/>
      <c r="BF8" s="216"/>
      <c r="BG8" s="216"/>
      <c r="BH8" s="216"/>
      <c r="BI8" s="216"/>
      <c r="BJ8" s="216"/>
      <c r="BK8" s="216"/>
    </row>
    <row r="9" spans="1:63" s="105" customFormat="1" x14ac:dyDescent="0.25">
      <c r="A9" s="7"/>
      <c r="B9" s="5"/>
      <c r="C9" s="5"/>
      <c r="D9" s="80"/>
      <c r="E9" s="5"/>
      <c r="F9" s="5"/>
      <c r="G9" s="5"/>
      <c r="H9" s="5"/>
      <c r="I9" s="67"/>
      <c r="J9" s="5"/>
      <c r="K9" s="19"/>
      <c r="L9" s="189"/>
      <c r="M9" s="5"/>
      <c r="N9" s="5"/>
      <c r="O9" s="19"/>
      <c r="P9" s="19"/>
      <c r="Q9" s="19"/>
      <c r="R9" s="8"/>
      <c r="S9" s="8"/>
      <c r="T9" s="8"/>
      <c r="U9" s="8"/>
      <c r="V9"/>
      <c r="W9"/>
      <c r="X9" s="8"/>
      <c r="Y9" s="221"/>
      <c r="Z9" s="221"/>
      <c r="AA9" s="221"/>
      <c r="AB9" s="221"/>
      <c r="AC9" s="221"/>
      <c r="AD9" s="221"/>
      <c r="AE9" s="221"/>
      <c r="AF9" s="221"/>
      <c r="AG9" s="219"/>
      <c r="AH9" s="219"/>
      <c r="AI9" s="216"/>
      <c r="AJ9" s="216"/>
      <c r="AK9" s="216"/>
      <c r="AL9" s="221"/>
      <c r="AM9" s="222"/>
      <c r="AN9" s="216"/>
      <c r="AO9" s="216"/>
      <c r="AP9" s="216"/>
      <c r="AQ9" s="216"/>
      <c r="AR9" s="104"/>
      <c r="AS9" s="216"/>
      <c r="AT9" s="216"/>
      <c r="AU9" s="216"/>
      <c r="AV9" s="216"/>
      <c r="AW9" s="216"/>
      <c r="AX9" s="216"/>
      <c r="AY9" s="216"/>
      <c r="AZ9" s="216"/>
      <c r="BA9" s="216"/>
      <c r="BB9" s="216"/>
      <c r="BC9" s="216"/>
      <c r="BD9" s="216"/>
      <c r="BE9" s="216"/>
      <c r="BF9" s="216"/>
      <c r="BG9" s="216"/>
      <c r="BH9" s="216"/>
      <c r="BI9" s="216"/>
      <c r="BJ9" s="216"/>
      <c r="BK9" s="216"/>
    </row>
    <row r="10" spans="1:63" s="105" customFormat="1" hidden="1" x14ac:dyDescent="0.25">
      <c r="A10" s="7"/>
      <c r="B10" s="5"/>
      <c r="C10" s="5"/>
      <c r="D10" s="80"/>
      <c r="E10" s="5"/>
      <c r="F10" s="5"/>
      <c r="G10" s="5"/>
      <c r="H10" s="131" t="s">
        <v>539</v>
      </c>
      <c r="I10" s="371" t="e">
        <f>IF(ISBLANK('2. ANALISIS DEL RIESGO'!#REF!),"",'2. ANALISIS DEL RIESGO'!#REF!)</f>
        <v>#REF!</v>
      </c>
      <c r="J10" s="5"/>
      <c r="K10" s="19"/>
      <c r="L10" s="189"/>
      <c r="M10" s="5"/>
      <c r="N10" s="5"/>
      <c r="O10" s="19"/>
      <c r="P10" s="19"/>
      <c r="Q10" s="19"/>
      <c r="R10" s="8"/>
      <c r="S10" s="8"/>
      <c r="T10" s="8"/>
      <c r="U10" s="8"/>
      <c r="V10"/>
      <c r="W10"/>
      <c r="X10" s="8"/>
      <c r="Y10" s="221"/>
      <c r="Z10" s="221"/>
      <c r="AA10" s="221"/>
      <c r="AB10" s="221"/>
      <c r="AC10" s="221"/>
      <c r="AD10" s="221"/>
      <c r="AE10" s="221"/>
      <c r="AF10" s="221"/>
      <c r="AG10" s="219"/>
      <c r="AH10" s="219"/>
      <c r="AI10" s="216"/>
      <c r="AJ10" s="216"/>
      <c r="AK10" s="216"/>
      <c r="AL10" s="221"/>
      <c r="AM10" s="222"/>
      <c r="AN10" s="216"/>
      <c r="AO10" s="216"/>
      <c r="AP10" s="216"/>
      <c r="AQ10" s="216"/>
      <c r="AR10" s="104"/>
      <c r="AS10" s="216"/>
      <c r="AT10" s="216"/>
      <c r="AU10" s="216"/>
      <c r="AV10" s="216"/>
      <c r="AW10" s="216"/>
      <c r="AX10" s="216"/>
      <c r="AY10" s="216"/>
      <c r="AZ10" s="216"/>
      <c r="BA10" s="216"/>
      <c r="BB10" s="216"/>
      <c r="BC10" s="216"/>
      <c r="BD10" s="216"/>
      <c r="BE10" s="216"/>
      <c r="BF10" s="216"/>
      <c r="BG10" s="216"/>
      <c r="BH10" s="216"/>
      <c r="BI10" s="216"/>
      <c r="BJ10" s="216"/>
      <c r="BK10" s="216"/>
    </row>
    <row r="11" spans="1:63" s="105" customFormat="1" x14ac:dyDescent="0.25">
      <c r="A11" s="7"/>
      <c r="B11" s="5"/>
      <c r="C11" s="5"/>
      <c r="D11" s="80"/>
      <c r="E11" s="5"/>
      <c r="F11" s="5"/>
      <c r="G11" s="5"/>
      <c r="H11" s="5"/>
      <c r="I11" s="67"/>
      <c r="J11" s="5"/>
      <c r="K11" s="19"/>
      <c r="L11" s="189"/>
      <c r="M11" s="5"/>
      <c r="N11" s="5"/>
      <c r="O11" s="19"/>
      <c r="P11" s="19"/>
      <c r="Q11" s="6"/>
      <c r="R11" s="6"/>
      <c r="S11" s="6"/>
      <c r="T11" s="6"/>
      <c r="U11" s="6"/>
      <c r="V11"/>
      <c r="W11"/>
      <c r="X11" s="6"/>
      <c r="Y11" s="216"/>
      <c r="Z11" s="216"/>
      <c r="AA11" s="216"/>
      <c r="AB11" s="216"/>
      <c r="AC11" s="216"/>
      <c r="AD11" s="216"/>
      <c r="AE11" s="216"/>
      <c r="AF11" s="216"/>
      <c r="AG11" s="219"/>
      <c r="AH11" s="219"/>
      <c r="AI11" s="216"/>
      <c r="AJ11" s="216"/>
      <c r="AK11" s="216"/>
      <c r="AL11" s="216"/>
      <c r="AM11" s="220"/>
      <c r="AN11" s="216"/>
      <c r="AO11" s="216"/>
      <c r="AP11" s="216"/>
      <c r="AQ11" s="216"/>
      <c r="AR11" s="104"/>
      <c r="AS11" s="216"/>
      <c r="AT11" s="216"/>
      <c r="AU11" s="216"/>
      <c r="AV11" s="216"/>
      <c r="AW11" s="216"/>
      <c r="AX11" s="216"/>
      <c r="AY11" s="216"/>
      <c r="AZ11" s="216"/>
      <c r="BA11" s="216"/>
      <c r="BB11" s="216"/>
      <c r="BC11" s="216"/>
      <c r="BD11" s="216"/>
      <c r="BE11" s="216"/>
      <c r="BF11" s="216"/>
      <c r="BG11" s="216"/>
      <c r="BH11" s="216"/>
      <c r="BI11" s="216"/>
      <c r="BJ11" s="216"/>
      <c r="BK11" s="216"/>
    </row>
    <row r="12" spans="1:63" s="105" customFormat="1" x14ac:dyDescent="0.25">
      <c r="A12" s="7"/>
      <c r="B12" s="5"/>
      <c r="C12" s="5"/>
      <c r="D12" s="80"/>
      <c r="E12" s="5"/>
      <c r="F12" s="5"/>
      <c r="G12" s="5"/>
      <c r="H12" s="131" t="s">
        <v>540</v>
      </c>
      <c r="I12" s="371">
        <f>IF(ISBLANK('2. ANALISIS DEL RIESGO'!$I$11),"",'2. ANALISIS DEL RIESGO'!$I$11)</f>
        <v>43411</v>
      </c>
      <c r="J12" s="5"/>
      <c r="K12" s="19"/>
      <c r="L12" s="189"/>
      <c r="M12" s="5"/>
      <c r="N12" s="5"/>
      <c r="O12" s="19"/>
      <c r="P12" s="19"/>
      <c r="Q12" s="6"/>
      <c r="R12" s="6"/>
      <c r="S12" s="6"/>
      <c r="T12" s="6"/>
      <c r="U12" s="6"/>
      <c r="V12"/>
      <c r="W12"/>
      <c r="X12" s="6"/>
      <c r="Y12" s="216"/>
      <c r="Z12" s="216"/>
      <c r="AA12" s="216"/>
      <c r="AB12" s="216"/>
      <c r="AC12" s="216"/>
      <c r="AD12" s="216"/>
      <c r="AE12" s="216"/>
      <c r="AF12" s="216"/>
      <c r="AG12" s="213"/>
      <c r="AH12" s="213"/>
      <c r="AI12" s="104"/>
      <c r="AJ12" s="104"/>
      <c r="AK12" s="104"/>
      <c r="AL12" s="216"/>
      <c r="AM12" s="220"/>
      <c r="AN12" s="216"/>
      <c r="AO12" s="104"/>
      <c r="AP12" s="223"/>
      <c r="AQ12" s="223"/>
      <c r="AR12" s="104"/>
      <c r="AS12" s="216"/>
      <c r="AT12" s="216"/>
      <c r="AU12" s="216"/>
      <c r="AV12" s="216"/>
      <c r="AW12" s="216"/>
      <c r="AX12" s="216"/>
      <c r="AY12" s="216"/>
      <c r="AZ12" s="216"/>
      <c r="BA12" s="216"/>
      <c r="BB12" s="216"/>
      <c r="BC12" s="216"/>
      <c r="BD12" s="216"/>
      <c r="BE12" s="216"/>
      <c r="BF12" s="216"/>
      <c r="BG12" s="216"/>
      <c r="BH12" s="216"/>
      <c r="BI12" s="216"/>
      <c r="BJ12" s="216"/>
      <c r="BK12" s="216"/>
    </row>
    <row r="13" spans="1:63" s="105" customFormat="1" x14ac:dyDescent="0.25">
      <c r="A13" s="7"/>
      <c r="B13" s="5"/>
      <c r="C13" s="5"/>
      <c r="D13" s="80"/>
      <c r="E13" s="5"/>
      <c r="F13" s="5"/>
      <c r="G13" s="5"/>
      <c r="H13" s="5"/>
      <c r="I13" s="5"/>
      <c r="J13" s="5"/>
      <c r="K13" s="19"/>
      <c r="L13" s="189"/>
      <c r="M13" s="5"/>
      <c r="N13" s="5"/>
      <c r="O13" s="19"/>
      <c r="P13" s="19"/>
      <c r="Q13" s="5"/>
      <c r="R13" s="5"/>
      <c r="S13" s="5"/>
      <c r="T13" s="6"/>
      <c r="U13" s="6"/>
      <c r="V13"/>
      <c r="W13"/>
      <c r="X13" s="6"/>
      <c r="Y13" s="216"/>
      <c r="Z13" s="216"/>
      <c r="AA13" s="216"/>
      <c r="AB13" s="216"/>
      <c r="AC13" s="216"/>
      <c r="AD13" s="216"/>
      <c r="AE13" s="104"/>
      <c r="AF13" s="214"/>
      <c r="AG13" s="216"/>
      <c r="AH13" s="220"/>
      <c r="AI13" s="216"/>
      <c r="AJ13" s="216"/>
      <c r="AK13" s="216"/>
      <c r="AL13" s="104"/>
      <c r="AM13" s="104"/>
      <c r="AN13" s="104"/>
      <c r="AO13" s="104"/>
      <c r="AP13" s="104"/>
      <c r="AQ13" s="104"/>
      <c r="AR13" s="216"/>
      <c r="AS13" s="216"/>
      <c r="AT13" s="216"/>
      <c r="AU13" s="216"/>
      <c r="AV13" s="216"/>
      <c r="AW13" s="216"/>
      <c r="AX13" s="216"/>
      <c r="AY13" s="216"/>
      <c r="AZ13" s="216"/>
      <c r="BA13" s="216"/>
      <c r="BB13" s="216"/>
      <c r="BC13" s="216"/>
      <c r="BD13" s="216"/>
      <c r="BE13" s="216"/>
      <c r="BF13" s="216"/>
      <c r="BG13" s="216"/>
      <c r="BH13" s="216"/>
      <c r="BI13" s="216"/>
    </row>
    <row r="14" spans="1:63" s="105" customFormat="1" x14ac:dyDescent="0.25">
      <c r="A14" s="7"/>
      <c r="B14" s="5"/>
      <c r="C14" s="5"/>
      <c r="D14" s="80"/>
      <c r="E14" s="5"/>
      <c r="F14" s="5"/>
      <c r="G14" s="9"/>
      <c r="H14" s="5"/>
      <c r="I14" s="5"/>
      <c r="J14" s="5"/>
      <c r="K14" s="5"/>
      <c r="L14" s="67"/>
      <c r="M14" s="5"/>
      <c r="N14" s="5"/>
      <c r="O14" s="67"/>
      <c r="P14" s="5"/>
      <c r="Q14" s="5"/>
      <c r="R14" s="5"/>
      <c r="S14" s="5"/>
      <c r="T14" s="5"/>
      <c r="U14" s="5"/>
      <c r="V14"/>
      <c r="W14"/>
      <c r="X14" s="5"/>
      <c r="Y14" s="104"/>
      <c r="Z14" s="104"/>
      <c r="AA14" s="104"/>
      <c r="AB14" s="104"/>
      <c r="AC14" s="104"/>
      <c r="AD14" s="104"/>
      <c r="AE14" s="104"/>
      <c r="AF14" s="214"/>
      <c r="AG14" s="104"/>
      <c r="AH14" s="107"/>
      <c r="AI14" s="214"/>
      <c r="AJ14" s="214"/>
      <c r="AK14" s="214"/>
      <c r="AL14" s="214"/>
      <c r="AM14" s="214"/>
      <c r="AN14" s="214"/>
      <c r="AO14" s="214"/>
      <c r="AP14" s="214"/>
      <c r="AQ14" s="214"/>
      <c r="AR14" s="216"/>
      <c r="AS14" s="216"/>
      <c r="AT14" s="216"/>
      <c r="AU14" s="216"/>
      <c r="AV14" s="216"/>
      <c r="AW14" s="216"/>
      <c r="AX14" s="216"/>
      <c r="AY14" s="216"/>
      <c r="AZ14" s="216"/>
      <c r="BA14" s="216"/>
      <c r="BB14" s="216"/>
      <c r="BC14" s="216"/>
      <c r="BD14" s="216"/>
      <c r="BE14" s="216"/>
      <c r="BF14" s="216"/>
      <c r="BG14" s="216"/>
      <c r="BH14" s="216"/>
      <c r="BI14" s="216"/>
    </row>
    <row r="15" spans="1:63" s="105" customFormat="1" x14ac:dyDescent="0.25">
      <c r="A15" s="7"/>
      <c r="B15" s="5"/>
      <c r="C15" s="5"/>
      <c r="D15" s="80"/>
      <c r="E15" s="12"/>
      <c r="F15" s="14"/>
      <c r="G15" s="14"/>
      <c r="H15" s="14"/>
      <c r="I15" s="14"/>
      <c r="J15" s="14"/>
      <c r="K15" s="13" t="s">
        <v>923</v>
      </c>
      <c r="L15" s="77"/>
      <c r="M15" s="14"/>
      <c r="N15" s="14"/>
      <c r="O15" s="77"/>
      <c r="P15" s="14"/>
      <c r="Q15" s="14"/>
      <c r="R15" s="14"/>
      <c r="S15" s="14"/>
      <c r="T15" s="14"/>
      <c r="U15" s="14"/>
      <c r="V15"/>
      <c r="W15"/>
      <c r="X15" s="14"/>
      <c r="Y15" s="104"/>
      <c r="Z15" s="104"/>
      <c r="AA15" s="104"/>
      <c r="AB15" s="104"/>
      <c r="AC15" s="104"/>
      <c r="AD15" s="104"/>
      <c r="AE15" s="104"/>
      <c r="AF15" s="214"/>
      <c r="AG15" s="104"/>
      <c r="AH15" s="107"/>
      <c r="AI15" s="104"/>
      <c r="AJ15" s="104"/>
      <c r="AK15" s="104"/>
      <c r="AL15" s="214"/>
      <c r="AM15" s="214"/>
      <c r="AN15" s="214"/>
      <c r="AO15" s="611"/>
      <c r="AP15" s="611"/>
      <c r="AQ15" s="611"/>
      <c r="AR15" s="212"/>
      <c r="AS15" s="212"/>
      <c r="AT15" s="212"/>
      <c r="AU15" s="212"/>
      <c r="AV15" s="212"/>
      <c r="AW15" s="212"/>
    </row>
    <row r="16" spans="1:63" s="105" customFormat="1" x14ac:dyDescent="0.25">
      <c r="A16" s="7"/>
      <c r="B16" s="5"/>
      <c r="C16" s="5"/>
      <c r="D16" s="80"/>
      <c r="E16" s="10"/>
      <c r="F16" s="11"/>
      <c r="G16" s="614" t="s">
        <v>924</v>
      </c>
      <c r="H16" s="614"/>
      <c r="I16" s="614"/>
      <c r="J16" s="614"/>
      <c r="K16" s="614"/>
      <c r="L16" s="614"/>
      <c r="M16" s="614"/>
      <c r="N16" s="614"/>
      <c r="O16" s="614"/>
      <c r="P16" s="614"/>
      <c r="Q16" s="614"/>
      <c r="R16" s="614"/>
      <c r="S16" s="613" t="s">
        <v>925</v>
      </c>
      <c r="T16" s="613"/>
      <c r="U16" s="430" t="s">
        <v>926</v>
      </c>
      <c r="V16"/>
      <c r="W16"/>
      <c r="X16" s="11"/>
      <c r="Y16" s="104"/>
      <c r="Z16" s="104"/>
      <c r="AA16" s="104"/>
      <c r="AB16" s="104"/>
      <c r="AC16" s="104"/>
      <c r="AD16" s="104"/>
      <c r="AE16" s="104"/>
      <c r="AF16" s="214"/>
      <c r="AG16" s="104"/>
      <c r="AH16" s="107"/>
      <c r="AI16" s="104"/>
      <c r="AJ16" s="104"/>
      <c r="AK16" s="104"/>
      <c r="AL16" s="214"/>
      <c r="AM16" s="214"/>
      <c r="AN16" s="214"/>
      <c r="AO16" s="215"/>
      <c r="AP16" s="215"/>
      <c r="AQ16" s="215"/>
      <c r="AR16" s="212"/>
      <c r="AS16" s="212"/>
      <c r="AT16" s="212"/>
      <c r="AU16" s="212"/>
      <c r="AV16" s="212"/>
      <c r="AW16" s="212"/>
    </row>
    <row r="17" spans="1:22" s="224" customFormat="1" ht="70.5" customHeight="1" x14ac:dyDescent="0.25">
      <c r="A17" s="7"/>
      <c r="B17" s="5"/>
      <c r="C17" s="5"/>
      <c r="D17" s="80"/>
      <c r="E17" s="10"/>
      <c r="F17" s="137" t="s">
        <v>762</v>
      </c>
      <c r="G17" s="137" t="s">
        <v>530</v>
      </c>
      <c r="H17" s="429" t="s">
        <v>566</v>
      </c>
      <c r="I17" s="429" t="s">
        <v>790</v>
      </c>
      <c r="J17" s="429" t="s">
        <v>1007</v>
      </c>
      <c r="K17" s="429" t="s">
        <v>1006</v>
      </c>
      <c r="L17" s="137" t="s">
        <v>997</v>
      </c>
      <c r="M17" s="137" t="s">
        <v>1001</v>
      </c>
      <c r="N17" s="137" t="s">
        <v>996</v>
      </c>
      <c r="O17" s="137" t="s">
        <v>995</v>
      </c>
      <c r="P17" s="137" t="s">
        <v>761</v>
      </c>
      <c r="Q17" s="137" t="s">
        <v>769</v>
      </c>
      <c r="R17" s="137" t="s">
        <v>936</v>
      </c>
      <c r="S17" s="137" t="s">
        <v>802</v>
      </c>
      <c r="T17" s="137" t="s">
        <v>777</v>
      </c>
      <c r="U17" s="137" t="s">
        <v>1013</v>
      </c>
      <c r="V17" s="110"/>
    </row>
    <row r="18" spans="1:22" s="411" customFormat="1" ht="51" x14ac:dyDescent="0.25">
      <c r="A18" s="401"/>
      <c r="B18" s="402"/>
      <c r="C18" s="402"/>
      <c r="D18" s="403"/>
      <c r="E18" s="404"/>
      <c r="F18" s="399" t="s">
        <v>1066</v>
      </c>
      <c r="G18" s="399" t="str">
        <f>IFERROR(VLOOKUP(Tabla46[[#This Row],[ID RIESGO]],'1. IDENTIFICACION DEL RIESGO'!$AB$27:$AL$38,11,0),"")</f>
        <v>Uso indebido de los alimentos de alto valor nutricional.
NUTRICIÓN</v>
      </c>
      <c r="H18" s="418" t="s">
        <v>1067</v>
      </c>
      <c r="I18" s="417" t="s">
        <v>1068</v>
      </c>
      <c r="J18" s="399" t="s">
        <v>1008</v>
      </c>
      <c r="K18" s="399" t="s">
        <v>795</v>
      </c>
      <c r="L18" s="399" t="s">
        <v>998</v>
      </c>
      <c r="M18" s="399" t="s">
        <v>1002</v>
      </c>
      <c r="N18" s="399">
        <f>IF(Tabla46[[#This Row],[ID RIESGO]]="","",IF(Tabla46[[#This Row],[DESCRIPCION DEL CONTROL]]="",0,15))</f>
        <v>15</v>
      </c>
      <c r="O18" s="399">
        <f>IF(Tabla46[[#This Row],[ID RIESGO]]="","",IF(Tabla46[[#This Row],[RESPONSABLE DEL CONTROL (CARGO)]]="",0,20))</f>
        <v>20</v>
      </c>
      <c r="P18" s="399">
        <f>IF(Tabla46[[#This Row],[PERIODICIDAD DE EJECUCIÓN DEL CONTROL]]="",0,20)</f>
        <v>20</v>
      </c>
      <c r="Q18" s="409">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18" s="399" t="str">
        <f>IF(ISTEXT(Tabla46[[#This Row],[VALOR EVALUACION DISENO]]),"",IF(Tabla46[[#This Row],[VALOR EVALUACION DISENO]]&gt;96,DATOS!$AV$21,IF(Tabla46[[#This Row],[VALOR EVALUACION DISENO]]&gt;=86,DATOS!$AV$22,DATOS!$AV$23)))</f>
        <v>FUERTE</v>
      </c>
      <c r="S18" s="409" t="s">
        <v>1010</v>
      </c>
      <c r="T18" s="399" t="str">
        <f>IFERROR(VLOOKUP(Tabla46[[#This Row],[% DE CUMPLIMIENTO DE LA EJECUCION DEL CONTROL]],DATOS!$AS$39:$AT$41,2,0),"")</f>
        <v>FUERTE</v>
      </c>
      <c r="U18" s="410">
        <f>IF(Tabla46[[#This Row],[RESULTADO EVALUACIÓN DEL DISEÑO DEL CONTROL]]="","",SUMIFS(DATOS!$AT$50:$AT$58,DATOS!$AR$50:$AR$58,Tabla46[[#This Row],[RESULTADO EVALUACIÓN DEL DISEÑO DEL CONTROL]],DATOS!$AS$50:$AS$58,Tabla46[[#This Row],[RESULTADO EVALUACION DE LA EJECUCION]]))</f>
        <v>100</v>
      </c>
    </row>
    <row r="19" spans="1:22" s="411" customFormat="1" ht="71.25" customHeight="1" x14ac:dyDescent="0.25">
      <c r="A19" s="401"/>
      <c r="B19" s="402"/>
      <c r="C19" s="402"/>
      <c r="D19" s="403"/>
      <c r="E19" s="404"/>
      <c r="F19" s="399" t="s">
        <v>1074</v>
      </c>
      <c r="G19" s="399" t="str">
        <f>IFERROR(VLOOKUP(Tabla46[[#This Row],[ID RIESGO]],'1. IDENTIFICACION DEL RIESGO'!$AB$27:$AL$38,11,0),"")</f>
        <v>Niños y niñas en riesgo de desnutrición con atención en las modalidades que lidera la dirección de nutrición del ICBF, que no mejoran su estado nutricional.
NUTRICIÓN</v>
      </c>
      <c r="H19" s="399" t="s">
        <v>1078</v>
      </c>
      <c r="I19" s="417" t="s">
        <v>1068</v>
      </c>
      <c r="J19" s="399" t="s">
        <v>1008</v>
      </c>
      <c r="K19" s="399" t="s">
        <v>1079</v>
      </c>
      <c r="L19" s="399" t="s">
        <v>998</v>
      </c>
      <c r="M19" s="399" t="s">
        <v>1002</v>
      </c>
      <c r="N19" s="399">
        <f>IF(Tabla46[[#This Row],[ID RIESGO]]="","",IF(Tabla46[[#This Row],[DESCRIPCION DEL CONTROL]]="",0,15))</f>
        <v>15</v>
      </c>
      <c r="O19" s="399">
        <f>IF(Tabla46[[#This Row],[ID RIESGO]]="","",IF(Tabla46[[#This Row],[RESPONSABLE DEL CONTROL (CARGO)]]="",0,20))</f>
        <v>20</v>
      </c>
      <c r="P19" s="399">
        <f>IF(Tabla46[[#This Row],[PERIODICIDAD DE EJECUCIÓN DEL CONTROL]]="",0,20)</f>
        <v>20</v>
      </c>
      <c r="Q19" s="409">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19" s="399" t="str">
        <f>IF(ISTEXT(Tabla46[[#This Row],[VALOR EVALUACION DISENO]]),"",IF(Tabla46[[#This Row],[VALOR EVALUACION DISENO]]&gt;96,DATOS!$AV$21,IF(Tabla46[[#This Row],[VALOR EVALUACION DISENO]]&gt;=86,DATOS!$AV$22,DATOS!$AV$23)))</f>
        <v>FUERTE</v>
      </c>
      <c r="S19" s="409" t="s">
        <v>1010</v>
      </c>
      <c r="T19" s="399" t="str">
        <f>IFERROR(VLOOKUP(Tabla46[[#This Row],[% DE CUMPLIMIENTO DE LA EJECUCION DEL CONTROL]],DATOS!$AS$39:$AT$41,2,0),"")</f>
        <v>FUERTE</v>
      </c>
      <c r="U19" s="410">
        <f>IF(Tabla46[[#This Row],[RESULTADO EVALUACIÓN DEL DISEÑO DEL CONTROL]]="","",SUMIFS(DATOS!$AT$50:$AT$58,DATOS!$AR$50:$AR$58,Tabla46[[#This Row],[RESULTADO EVALUACIÓN DEL DISEÑO DEL CONTROL]],DATOS!$AS$50:$AS$58,Tabla46[[#This Row],[RESULTADO EVALUACION DE LA EJECUCION]]))</f>
        <v>100</v>
      </c>
    </row>
    <row r="20" spans="1:22" s="411" customFormat="1" ht="76.5" x14ac:dyDescent="0.25">
      <c r="A20" s="401"/>
      <c r="B20" s="402"/>
      <c r="C20" s="402"/>
      <c r="D20" s="403"/>
      <c r="E20" s="404"/>
      <c r="F20" s="399" t="s">
        <v>1075</v>
      </c>
      <c r="G20" s="399" t="str">
        <f>IFERROR(VLOOKUP(Tabla46[[#This Row],[ID RIESGO]],'1. IDENTIFICACION DEL RIESGO'!$AB$27:$AL$38,11,0),"")</f>
        <v>Planes departamentales  y territoriales de seguridad alimentaria y nutricional-SAN formulados sin la Participación del ICBF.  
NUTRICIÓN</v>
      </c>
      <c r="H20" s="399" t="s">
        <v>1077</v>
      </c>
      <c r="I20" s="417" t="s">
        <v>1068</v>
      </c>
      <c r="J20" s="399" t="s">
        <v>1008</v>
      </c>
      <c r="K20" s="399" t="s">
        <v>795</v>
      </c>
      <c r="L20" s="399" t="s">
        <v>998</v>
      </c>
      <c r="M20" s="399" t="s">
        <v>1002</v>
      </c>
      <c r="N20" s="399">
        <f>IF(Tabla46[[#This Row],[ID RIESGO]]="","",IF(Tabla46[[#This Row],[DESCRIPCION DEL CONTROL]]="",0,15))</f>
        <v>15</v>
      </c>
      <c r="O20" s="399">
        <f>IF(Tabla46[[#This Row],[ID RIESGO]]="","",IF(Tabla46[[#This Row],[RESPONSABLE DEL CONTROL (CARGO)]]="",0,20))</f>
        <v>20</v>
      </c>
      <c r="P20" s="399">
        <f>IF(Tabla46[[#This Row],[PERIODICIDAD DE EJECUCIÓN DEL CONTROL]]="",0,20)</f>
        <v>20</v>
      </c>
      <c r="Q20" s="409">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0" s="399" t="str">
        <f>IF(ISTEXT(Tabla46[[#This Row],[VALOR EVALUACION DISENO]]),"",IF(Tabla46[[#This Row],[VALOR EVALUACION DISENO]]&gt;96,DATOS!$AV$21,IF(Tabla46[[#This Row],[VALOR EVALUACION DISENO]]&gt;=86,DATOS!$AV$22,DATOS!$AV$23)))</f>
        <v>FUERTE</v>
      </c>
      <c r="S20" s="409" t="s">
        <v>1010</v>
      </c>
      <c r="T20" s="399" t="str">
        <f>IFERROR(VLOOKUP(Tabla46[[#This Row],[% DE CUMPLIMIENTO DE LA EJECUCION DEL CONTROL]],DATOS!$AS$39:$AT$41,2,0),"")</f>
        <v>FUERTE</v>
      </c>
      <c r="U20" s="410">
        <f>IF(Tabla46[[#This Row],[RESULTADO EVALUACIÓN DEL DISEÑO DEL CONTROL]]="","",SUMIFS(DATOS!$AT$50:$AT$58,DATOS!$AR$50:$AR$58,Tabla46[[#This Row],[RESULTADO EVALUACIÓN DEL DISEÑO DEL CONTROL]],DATOS!$AS$50:$AS$58,Tabla46[[#This Row],[RESULTADO EVALUACION DE LA EJECUCION]]))</f>
        <v>100</v>
      </c>
    </row>
    <row r="21" spans="1:22" s="411" customFormat="1" ht="89.25" x14ac:dyDescent="0.25">
      <c r="A21" s="401"/>
      <c r="B21" s="402"/>
      <c r="C21" s="402"/>
      <c r="D21" s="403"/>
      <c r="E21" s="404"/>
      <c r="F21" s="399" t="s">
        <v>1081</v>
      </c>
      <c r="G21" s="399" t="str">
        <f>IFERROR(VLOOKUP(Tabla46[[#This Row],[ID RIESGO]],'1. IDENTIFICACION DEL RIESGO'!$AB$27:$AL$38,11,0),"")</f>
        <v>Inadecuada focalizacion de la población a atender en los programas del Instituto
PRIMERA INFANCIA
FAMILIA
NIÑEZ</v>
      </c>
      <c r="H21" s="418" t="s">
        <v>1082</v>
      </c>
      <c r="I21" s="399" t="s">
        <v>1083</v>
      </c>
      <c r="J21" s="399" t="s">
        <v>1008</v>
      </c>
      <c r="K21" s="399" t="s">
        <v>791</v>
      </c>
      <c r="L21" s="399" t="s">
        <v>998</v>
      </c>
      <c r="M21" s="399" t="s">
        <v>1002</v>
      </c>
      <c r="N21" s="399">
        <f>IF(Tabla46[[#This Row],[ID RIESGO]]="","",IF(Tabla46[[#This Row],[DESCRIPCION DEL CONTROL]]="",0,15))</f>
        <v>15</v>
      </c>
      <c r="O21" s="399">
        <f>IF(Tabla46[[#This Row],[ID RIESGO]]="","",IF(Tabla46[[#This Row],[RESPONSABLE DEL CONTROL (CARGO)]]="",0,20))</f>
        <v>20</v>
      </c>
      <c r="P21" s="399">
        <f>IF(Tabla46[[#This Row],[PERIODICIDAD DE EJECUCIÓN DEL CONTROL]]="",0,20)</f>
        <v>20</v>
      </c>
      <c r="Q21" s="409">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1" s="399" t="str">
        <f>IF(ISTEXT(Tabla46[[#This Row],[VALOR EVALUACION DISENO]]),"",IF(Tabla46[[#This Row],[VALOR EVALUACION DISENO]]&gt;96,DATOS!$AV$21,IF(Tabla46[[#This Row],[VALOR EVALUACION DISENO]]&gt;=86,DATOS!$AV$22,DATOS!$AV$23)))</f>
        <v>FUERTE</v>
      </c>
      <c r="S21" s="409" t="s">
        <v>1010</v>
      </c>
      <c r="T21" s="399" t="str">
        <f>IFERROR(VLOOKUP(Tabla46[[#This Row],[% DE CUMPLIMIENTO DE LA EJECUCION DEL CONTROL]],DATOS!$AS$39:$AT$41,2,0),"")</f>
        <v>FUERTE</v>
      </c>
      <c r="U21" s="410">
        <f>IF(Tabla46[[#This Row],[RESULTADO EVALUACIÓN DEL DISEÑO DEL CONTROL]]="","",SUMIFS(DATOS!$AT$50:$AT$58,DATOS!$AR$50:$AR$58,Tabla46[[#This Row],[RESULTADO EVALUACIÓN DEL DISEÑO DEL CONTROL]],DATOS!$AS$50:$AS$58,Tabla46[[#This Row],[RESULTADO EVALUACION DE LA EJECUCION]]))</f>
        <v>100</v>
      </c>
    </row>
    <row r="22" spans="1:22" s="411" customFormat="1" ht="89.25" x14ac:dyDescent="0.25">
      <c r="A22" s="401"/>
      <c r="B22" s="402"/>
      <c r="C22" s="402"/>
      <c r="D22" s="403"/>
      <c r="E22" s="404"/>
      <c r="F22" s="399" t="s">
        <v>1081</v>
      </c>
      <c r="G22" s="399" t="str">
        <f>IFERROR(VLOOKUP(Tabla46[[#This Row],[ID RIESGO]],'1. IDENTIFICACION DEL RIESGO'!$AB$27:$AL$38,11,0),"")</f>
        <v>Inadecuada focalizacion de la población a atender en los programas del Instituto
PRIMERA INFANCIA
FAMILIA
NIÑEZ</v>
      </c>
      <c r="H22" s="418" t="s">
        <v>1084</v>
      </c>
      <c r="I22" s="399" t="s">
        <v>1083</v>
      </c>
      <c r="J22" s="399" t="s">
        <v>1008</v>
      </c>
      <c r="K22" s="399" t="s">
        <v>791</v>
      </c>
      <c r="L22" s="399" t="s">
        <v>998</v>
      </c>
      <c r="M22" s="399" t="s">
        <v>1002</v>
      </c>
      <c r="N22" s="399">
        <f>IF(Tabla46[[#This Row],[ID RIESGO]]="","",IF(Tabla46[[#This Row],[DESCRIPCION DEL CONTROL]]="",0,15))</f>
        <v>15</v>
      </c>
      <c r="O22" s="399">
        <f>IF(Tabla46[[#This Row],[ID RIESGO]]="","",IF(Tabla46[[#This Row],[RESPONSABLE DEL CONTROL (CARGO)]]="",0,20))</f>
        <v>20</v>
      </c>
      <c r="P22" s="399">
        <f>IF(Tabla46[[#This Row],[PERIODICIDAD DE EJECUCIÓN DEL CONTROL]]="",0,20)</f>
        <v>20</v>
      </c>
      <c r="Q22" s="409">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2" s="399" t="str">
        <f>IF(ISTEXT(Tabla46[[#This Row],[VALOR EVALUACION DISENO]]),"",IF(Tabla46[[#This Row],[VALOR EVALUACION DISENO]]&gt;96,DATOS!$AV$21,IF(Tabla46[[#This Row],[VALOR EVALUACION DISENO]]&gt;=86,DATOS!$AV$22,DATOS!$AV$23)))</f>
        <v>FUERTE</v>
      </c>
      <c r="S22" s="409" t="s">
        <v>1010</v>
      </c>
      <c r="T22" s="399" t="str">
        <f>IFERROR(VLOOKUP(Tabla46[[#This Row],[% DE CUMPLIMIENTO DE LA EJECUCION DEL CONTROL]],DATOS!$AS$39:$AT$41,2,0),"")</f>
        <v>FUERTE</v>
      </c>
      <c r="U22" s="410">
        <f>IF(Tabla46[[#This Row],[RESULTADO EVALUACIÓN DEL DISEÑO DEL CONTROL]]="","",SUMIFS(DATOS!$AT$50:$AT$58,DATOS!$AR$50:$AR$58,Tabla46[[#This Row],[RESULTADO EVALUACIÓN DEL DISEÑO DEL CONTROL]],DATOS!$AS$50:$AS$58,Tabla46[[#This Row],[RESULTADO EVALUACION DE LA EJECUCION]]))</f>
        <v>100</v>
      </c>
    </row>
    <row r="23" spans="1:22" s="411" customFormat="1" ht="76.5" x14ac:dyDescent="0.25">
      <c r="A23" s="401"/>
      <c r="B23" s="402"/>
      <c r="C23" s="402"/>
      <c r="D23" s="403"/>
      <c r="E23" s="404"/>
      <c r="F23" s="399" t="s">
        <v>1086</v>
      </c>
      <c r="G23" s="399" t="str">
        <f>IFERROR(VLOOKUP(Tabla46[[#This Row],[ID RIESGO]],'1. IDENTIFICACION DEL RIESGO'!$AB$27:$AL$38,11,0),"")</f>
        <v>Ocurrencia de accidentes que afecten la integridad de los niños y niñas menores de 5 años en Programas de Primera Infancia
PRIMERA INFANCIA</v>
      </c>
      <c r="H23" s="418" t="s">
        <v>1087</v>
      </c>
      <c r="I23" s="399" t="s">
        <v>1083</v>
      </c>
      <c r="J23" s="399" t="s">
        <v>1008</v>
      </c>
      <c r="K23" s="399" t="s">
        <v>791</v>
      </c>
      <c r="L23" s="399" t="s">
        <v>998</v>
      </c>
      <c r="M23" s="399" t="s">
        <v>1002</v>
      </c>
      <c r="N23" s="399">
        <f>IF(Tabla46[[#This Row],[ID RIESGO]]="","",IF(Tabla46[[#This Row],[DESCRIPCION DEL CONTROL]]="",0,15))</f>
        <v>15</v>
      </c>
      <c r="O23" s="399">
        <f>IF(Tabla46[[#This Row],[ID RIESGO]]="","",IF(Tabla46[[#This Row],[RESPONSABLE DEL CONTROL (CARGO)]]="",0,20))</f>
        <v>20</v>
      </c>
      <c r="P23" s="399">
        <f>IF(Tabla46[[#This Row],[PERIODICIDAD DE EJECUCIÓN DEL CONTROL]]="",0,20)</f>
        <v>20</v>
      </c>
      <c r="Q23" s="409">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3" s="399" t="str">
        <f>IF(ISTEXT(Tabla46[[#This Row],[VALOR EVALUACION DISENO]]),"",IF(Tabla46[[#This Row],[VALOR EVALUACION DISENO]]&gt;96,DATOS!$AV$21,IF(Tabla46[[#This Row],[VALOR EVALUACION DISENO]]&gt;=86,DATOS!$AV$22,DATOS!$AV$23)))</f>
        <v>FUERTE</v>
      </c>
      <c r="S23" s="409" t="s">
        <v>1010</v>
      </c>
      <c r="T23" s="399" t="str">
        <f>IFERROR(VLOOKUP(Tabla46[[#This Row],[% DE CUMPLIMIENTO DE LA EJECUCION DEL CONTROL]],DATOS!$AS$39:$AT$41,2,0),"")</f>
        <v>FUERTE</v>
      </c>
      <c r="U23" s="410">
        <f>IF(Tabla46[[#This Row],[RESULTADO EVALUACIÓN DEL DISEÑO DEL CONTROL]]="","",SUMIFS(DATOS!$AT$50:$AT$58,DATOS!$AR$50:$AR$58,Tabla46[[#This Row],[RESULTADO EVALUACIÓN DEL DISEÑO DEL CONTROL]],DATOS!$AS$50:$AS$58,Tabla46[[#This Row],[RESULTADO EVALUACION DE LA EJECUCION]]))</f>
        <v>100</v>
      </c>
    </row>
    <row r="24" spans="1:22" s="411" customFormat="1" ht="89.25" x14ac:dyDescent="0.25">
      <c r="A24" s="401"/>
      <c r="B24" s="402"/>
      <c r="C24" s="402"/>
      <c r="D24" s="403"/>
      <c r="E24" s="404"/>
      <c r="F24" s="399" t="s">
        <v>1081</v>
      </c>
      <c r="G24" s="399" t="str">
        <f>IFERROR(VLOOKUP(Tabla46[[#This Row],[ID RIESGO]],'1. IDENTIFICACION DEL RIESGO'!$AB$27:$AL$38,11,0),"")</f>
        <v>Inadecuada focalizacion de la población a atender en los programas del Instituto
PRIMERA INFANCIA
FAMILIA
NIÑEZ</v>
      </c>
      <c r="H24" s="399" t="s">
        <v>1096</v>
      </c>
      <c r="I24" s="399" t="s">
        <v>1090</v>
      </c>
      <c r="J24" s="399" t="s">
        <v>1008</v>
      </c>
      <c r="K24" s="399" t="s">
        <v>963</v>
      </c>
      <c r="L24" s="399" t="s">
        <v>998</v>
      </c>
      <c r="M24" s="399" t="s">
        <v>1002</v>
      </c>
      <c r="N24" s="399">
        <f>IF(Tabla46[[#This Row],[ID RIESGO]]="","",IF(Tabla46[[#This Row],[DESCRIPCION DEL CONTROL]]="",0,15))</f>
        <v>15</v>
      </c>
      <c r="O24" s="399">
        <f>IF(Tabla46[[#This Row],[ID RIESGO]]="","",IF(Tabla46[[#This Row],[RESPONSABLE DEL CONTROL (CARGO)]]="",0,20))</f>
        <v>20</v>
      </c>
      <c r="P24" s="399">
        <f>IF(Tabla46[[#This Row],[PERIODICIDAD DE EJECUCIÓN DEL CONTROL]]="",0,20)</f>
        <v>20</v>
      </c>
      <c r="Q24" s="409">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4" s="399" t="str">
        <f>IF(ISTEXT(Tabla46[[#This Row],[VALOR EVALUACION DISENO]]),"",IF(Tabla46[[#This Row],[VALOR EVALUACION DISENO]]&gt;96,DATOS!$AV$21,IF(Tabla46[[#This Row],[VALOR EVALUACION DISENO]]&gt;=86,DATOS!$AV$22,DATOS!$AV$23)))</f>
        <v>FUERTE</v>
      </c>
      <c r="S24" s="409" t="s">
        <v>1010</v>
      </c>
      <c r="T24" s="399" t="str">
        <f>IFERROR(VLOOKUP(Tabla46[[#This Row],[% DE CUMPLIMIENTO DE LA EJECUCION DEL CONTROL]],DATOS!$AS$39:$AT$41,2,0),"")</f>
        <v>FUERTE</v>
      </c>
      <c r="U24" s="410">
        <f>IF(Tabla46[[#This Row],[RESULTADO EVALUACIÓN DEL DISEÑO DEL CONTROL]]="","",SUMIFS(DATOS!$AT$50:$AT$58,DATOS!$AR$50:$AR$58,Tabla46[[#This Row],[RESULTADO EVALUACIÓN DEL DISEÑO DEL CONTROL]],DATOS!$AS$50:$AS$58,Tabla46[[#This Row],[RESULTADO EVALUACION DE LA EJECUCION]]))</f>
        <v>100</v>
      </c>
    </row>
    <row r="25" spans="1:22" s="411" customFormat="1" ht="63.75" x14ac:dyDescent="0.25">
      <c r="A25" s="401"/>
      <c r="B25" s="402"/>
      <c r="C25" s="402"/>
      <c r="D25" s="403"/>
      <c r="E25" s="404"/>
      <c r="F25" s="399" t="s">
        <v>1100</v>
      </c>
      <c r="G25" s="399" t="str">
        <f>IFERROR(VLOOKUP(Tabla46[[#This Row],[ID RIESGO]],'1. IDENTIFICACION DEL RIESGO'!$AB$27:$AL$38,11,0),"")</f>
        <v>Baja participación y/o continuidad de las familias en los programas del ICBF.
FAMILIA</v>
      </c>
      <c r="H25" s="399" t="s">
        <v>1097</v>
      </c>
      <c r="I25" s="399" t="s">
        <v>1090</v>
      </c>
      <c r="J25" s="399" t="s">
        <v>1008</v>
      </c>
      <c r="K25" s="399" t="s">
        <v>795</v>
      </c>
      <c r="L25" s="399" t="s">
        <v>998</v>
      </c>
      <c r="M25" s="399" t="s">
        <v>1002</v>
      </c>
      <c r="N25" s="399">
        <f>IF(Tabla46[[#This Row],[ID RIESGO]]="","",IF(Tabla46[[#This Row],[DESCRIPCION DEL CONTROL]]="",0,15))</f>
        <v>15</v>
      </c>
      <c r="O25" s="399">
        <f>IF(Tabla46[[#This Row],[ID RIESGO]]="","",IF(Tabla46[[#This Row],[RESPONSABLE DEL CONTROL (CARGO)]]="",0,20))</f>
        <v>20</v>
      </c>
      <c r="P25" s="399">
        <f>IF(Tabla46[[#This Row],[PERIODICIDAD DE EJECUCIÓN DEL CONTROL]]="",0,20)</f>
        <v>20</v>
      </c>
      <c r="Q25" s="409">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5" s="399" t="str">
        <f>IF(ISTEXT(Tabla46[[#This Row],[VALOR EVALUACION DISENO]]),"",IF(Tabla46[[#This Row],[VALOR EVALUACION DISENO]]&gt;96,DATOS!$AV$21,IF(Tabla46[[#This Row],[VALOR EVALUACION DISENO]]&gt;=86,DATOS!$AV$22,DATOS!$AV$23)))</f>
        <v>FUERTE</v>
      </c>
      <c r="S25" s="409" t="s">
        <v>1010</v>
      </c>
      <c r="T25" s="399" t="str">
        <f>IFERROR(VLOOKUP(Tabla46[[#This Row],[% DE CUMPLIMIENTO DE LA EJECUCION DEL CONTROL]],DATOS!$AS$39:$AT$41,2,0),"")</f>
        <v>FUERTE</v>
      </c>
      <c r="U25" s="410">
        <f>IF(Tabla46[[#This Row],[RESULTADO EVALUACIÓN DEL DISEÑO DEL CONTROL]]="","",SUMIFS(DATOS!$AT$50:$AT$58,DATOS!$AR$50:$AR$58,Tabla46[[#This Row],[RESULTADO EVALUACIÓN DEL DISEÑO DEL CONTROL]],DATOS!$AS$50:$AS$58,Tabla46[[#This Row],[RESULTADO EVALUACION DE LA EJECUCION]]))</f>
        <v>100</v>
      </c>
    </row>
    <row r="26" spans="1:22" s="411" customFormat="1" ht="63.75" x14ac:dyDescent="0.25">
      <c r="A26" s="401"/>
      <c r="B26" s="402"/>
      <c r="C26" s="402"/>
      <c r="D26" s="403"/>
      <c r="E26" s="404"/>
      <c r="F26" s="399" t="s">
        <v>1100</v>
      </c>
      <c r="G26" s="399" t="str">
        <f>IFERROR(VLOOKUP(Tabla46[[#This Row],[ID RIESGO]],'1. IDENTIFICACION DEL RIESGO'!$AB$27:$AL$38,11,0),"")</f>
        <v>Baja participación y/o continuidad de las familias en los programas del ICBF.
FAMILIA</v>
      </c>
      <c r="H26" s="399" t="s">
        <v>1098</v>
      </c>
      <c r="I26" s="399" t="s">
        <v>1090</v>
      </c>
      <c r="J26" s="399" t="s">
        <v>1008</v>
      </c>
      <c r="K26" s="399" t="s">
        <v>963</v>
      </c>
      <c r="L26" s="399" t="s">
        <v>998</v>
      </c>
      <c r="M26" s="399" t="s">
        <v>1002</v>
      </c>
      <c r="N26" s="399">
        <f>IF(Tabla46[[#This Row],[ID RIESGO]]="","",IF(Tabla46[[#This Row],[DESCRIPCION DEL CONTROL]]="",0,15))</f>
        <v>15</v>
      </c>
      <c r="O26" s="399">
        <f>IF(Tabla46[[#This Row],[ID RIESGO]]="","",IF(Tabla46[[#This Row],[RESPONSABLE DEL CONTROL (CARGO)]]="",0,20))</f>
        <v>20</v>
      </c>
      <c r="P26" s="399">
        <f>IF(Tabla46[[#This Row],[PERIODICIDAD DE EJECUCIÓN DEL CONTROL]]="",0,20)</f>
        <v>20</v>
      </c>
      <c r="Q26" s="409">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6" s="399" t="str">
        <f>IF(ISTEXT(Tabla46[[#This Row],[VALOR EVALUACION DISENO]]),"",IF(Tabla46[[#This Row],[VALOR EVALUACION DISENO]]&gt;96,DATOS!$AV$21,IF(Tabla46[[#This Row],[VALOR EVALUACION DISENO]]&gt;=86,DATOS!$AV$22,DATOS!$AV$23)))</f>
        <v>FUERTE</v>
      </c>
      <c r="S26" s="409" t="s">
        <v>1010</v>
      </c>
      <c r="T26" s="399" t="str">
        <f>IFERROR(VLOOKUP(Tabla46[[#This Row],[% DE CUMPLIMIENTO DE LA EJECUCION DEL CONTROL]],DATOS!$AS$39:$AT$41,2,0),"")</f>
        <v>FUERTE</v>
      </c>
      <c r="U26" s="410">
        <f>IF(Tabla46[[#This Row],[RESULTADO EVALUACIÓN DEL DISEÑO DEL CONTROL]]="","",SUMIFS(DATOS!$AT$50:$AT$58,DATOS!$AR$50:$AR$58,Tabla46[[#This Row],[RESULTADO EVALUACIÓN DEL DISEÑO DEL CONTROL]],DATOS!$AS$50:$AS$58,Tabla46[[#This Row],[RESULTADO EVALUACION DE LA EJECUCION]]))</f>
        <v>100</v>
      </c>
    </row>
    <row r="27" spans="1:22" s="411" customFormat="1" ht="63.75" x14ac:dyDescent="0.25">
      <c r="A27" s="401"/>
      <c r="B27" s="402"/>
      <c r="C27" s="402"/>
      <c r="D27" s="403"/>
      <c r="E27" s="404"/>
      <c r="F27" s="399" t="s">
        <v>1100</v>
      </c>
      <c r="G27" s="399" t="str">
        <f>IFERROR(VLOOKUP(Tabla46[[#This Row],[ID RIESGO]],'1. IDENTIFICACION DEL RIESGO'!$AB$27:$AL$38,11,0),"")</f>
        <v>Baja participación y/o continuidad de las familias en los programas del ICBF.
FAMILIA</v>
      </c>
      <c r="H27" s="399" t="s">
        <v>1099</v>
      </c>
      <c r="I27" s="399" t="s">
        <v>1090</v>
      </c>
      <c r="J27" s="399" t="s">
        <v>1008</v>
      </c>
      <c r="K27" s="399" t="s">
        <v>795</v>
      </c>
      <c r="L27" s="399" t="s">
        <v>998</v>
      </c>
      <c r="M27" s="399" t="s">
        <v>1002</v>
      </c>
      <c r="N27" s="399">
        <f>IF(Tabla46[[#This Row],[ID RIESGO]]="","",IF(Tabla46[[#This Row],[DESCRIPCION DEL CONTROL]]="",0,15))</f>
        <v>15</v>
      </c>
      <c r="O27" s="399">
        <f>IF(Tabla46[[#This Row],[ID RIESGO]]="","",IF(Tabla46[[#This Row],[RESPONSABLE DEL CONTROL (CARGO)]]="",0,20))</f>
        <v>20</v>
      </c>
      <c r="P27" s="399">
        <f>IF(Tabla46[[#This Row],[PERIODICIDAD DE EJECUCIÓN DEL CONTROL]]="",0,20)</f>
        <v>20</v>
      </c>
      <c r="Q27" s="409">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7" s="399" t="str">
        <f>IF(ISTEXT(Tabla46[[#This Row],[VALOR EVALUACION DISENO]]),"",IF(Tabla46[[#This Row],[VALOR EVALUACION DISENO]]&gt;96,DATOS!$AV$21,IF(Tabla46[[#This Row],[VALOR EVALUACION DISENO]]&gt;=86,DATOS!$AV$22,DATOS!$AV$23)))</f>
        <v>FUERTE</v>
      </c>
      <c r="S27" s="409" t="s">
        <v>1010</v>
      </c>
      <c r="T27" s="399" t="str">
        <f>IFERROR(VLOOKUP(Tabla46[[#This Row],[% DE CUMPLIMIENTO DE LA EJECUCION DEL CONTROL]],DATOS!$AS$39:$AT$41,2,0),"")</f>
        <v>FUERTE</v>
      </c>
      <c r="U27" s="410">
        <f>IF(Tabla46[[#This Row],[RESULTADO EVALUACIÓN DEL DISEÑO DEL CONTROL]]="","",SUMIFS(DATOS!$AT$50:$AT$58,DATOS!$AR$50:$AR$58,Tabla46[[#This Row],[RESULTADO EVALUACIÓN DEL DISEÑO DEL CONTROL]],DATOS!$AS$50:$AS$58,Tabla46[[#This Row],[RESULTADO EVALUACION DE LA EJECUCION]]))</f>
        <v>100</v>
      </c>
    </row>
    <row r="28" spans="1:22" s="411" customFormat="1" ht="63.75" x14ac:dyDescent="0.25">
      <c r="A28" s="401"/>
      <c r="B28" s="402"/>
      <c r="C28" s="402"/>
      <c r="D28" s="403"/>
      <c r="E28" s="404"/>
      <c r="F28" s="399" t="s">
        <v>1103</v>
      </c>
      <c r="G28" s="399" t="str">
        <f>IFERROR(VLOOKUP(Tabla46[[#This Row],[ID RIESGO]],'1. IDENTIFICACION DEL RIESGO'!$AB$27:$AL$38,11,0),"")</f>
        <v>Afectación en las metas sociales y financieras de las diferentes modalidades o servicios.
FAMILIA</v>
      </c>
      <c r="H28" s="462" t="s">
        <v>1101</v>
      </c>
      <c r="I28" s="463" t="s">
        <v>1102</v>
      </c>
      <c r="J28" s="399" t="s">
        <v>1008</v>
      </c>
      <c r="K28" s="399" t="s">
        <v>795</v>
      </c>
      <c r="L28" s="399" t="s">
        <v>999</v>
      </c>
      <c r="M28" s="399" t="s">
        <v>1002</v>
      </c>
      <c r="N28" s="399">
        <f>IF(Tabla46[[#This Row],[ID RIESGO]]="","",IF(Tabla46[[#This Row],[DESCRIPCION DEL CONTROL]]="",0,15))</f>
        <v>15</v>
      </c>
      <c r="O28" s="399">
        <f>IF(Tabla46[[#This Row],[ID RIESGO]]="","",IF(Tabla46[[#This Row],[RESPONSABLE DEL CONTROL (CARGO)]]="",0,20))</f>
        <v>20</v>
      </c>
      <c r="P28" s="399">
        <f>IF(Tabla46[[#This Row],[PERIODICIDAD DE EJECUCIÓN DEL CONTROL]]="",0,20)</f>
        <v>20</v>
      </c>
      <c r="Q28" s="409">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95</v>
      </c>
      <c r="R28" s="399" t="str">
        <f>IF(ISTEXT(Tabla46[[#This Row],[VALOR EVALUACION DISENO]]),"",IF(Tabla46[[#This Row],[VALOR EVALUACION DISENO]]&gt;96,DATOS!$AV$21,IF(Tabla46[[#This Row],[VALOR EVALUACION DISENO]]&gt;=86,DATOS!$AV$22,DATOS!$AV$23)))</f>
        <v>MODERADO</v>
      </c>
      <c r="S28" s="409" t="s">
        <v>1010</v>
      </c>
      <c r="T28" s="399" t="str">
        <f>IFERROR(VLOOKUP(Tabla46[[#This Row],[% DE CUMPLIMIENTO DE LA EJECUCION DEL CONTROL]],DATOS!$AS$39:$AT$41,2,0),"")</f>
        <v>FUERTE</v>
      </c>
      <c r="U28" s="410">
        <f>IF(Tabla46[[#This Row],[RESULTADO EVALUACIÓN DEL DISEÑO DEL CONTROL]]="","",SUMIFS(DATOS!$AT$50:$AT$58,DATOS!$AR$50:$AR$58,Tabla46[[#This Row],[RESULTADO EVALUACIÓN DEL DISEÑO DEL CONTROL]],DATOS!$AS$50:$AS$58,Tabla46[[#This Row],[RESULTADO EVALUACION DE LA EJECUCION]]))</f>
        <v>50</v>
      </c>
    </row>
    <row r="29" spans="1:22" s="411" customFormat="1" ht="76.5" x14ac:dyDescent="0.25">
      <c r="A29" s="401"/>
      <c r="B29" s="402"/>
      <c r="C29" s="402"/>
      <c r="D29" s="403"/>
      <c r="E29" s="404"/>
      <c r="F29" s="399" t="s">
        <v>1112</v>
      </c>
      <c r="G29" s="399" t="str">
        <f>IFERROR(VLOOKUP(Tabla46[[#This Row],[ID RIESGO]],'1. IDENTIFICACION DEL RIESGO'!$AB$27:$AL$38,11,0),"")</f>
        <v>Materialización de externalidades  y dificultades operativas que generen deserción en los programas de atención
NIÑEZ</v>
      </c>
      <c r="H29" s="399" t="s">
        <v>1113</v>
      </c>
      <c r="I29" s="399" t="s">
        <v>1114</v>
      </c>
      <c r="J29" s="399" t="s">
        <v>1008</v>
      </c>
      <c r="K29" s="399" t="s">
        <v>795</v>
      </c>
      <c r="L29" s="399" t="s">
        <v>999</v>
      </c>
      <c r="M29" s="399" t="s">
        <v>1002</v>
      </c>
      <c r="N29" s="399">
        <f>IF(Tabla46[[#This Row],[ID RIESGO]]="","",IF(Tabla46[[#This Row],[DESCRIPCION DEL CONTROL]]="",0,15))</f>
        <v>15</v>
      </c>
      <c r="O29" s="399">
        <f>IF(Tabla46[[#This Row],[ID RIESGO]]="","",IF(Tabla46[[#This Row],[RESPONSABLE DEL CONTROL (CARGO)]]="",0,20))</f>
        <v>20</v>
      </c>
      <c r="P29" s="399">
        <f>IF(Tabla46[[#This Row],[PERIODICIDAD DE EJECUCIÓN DEL CONTROL]]="",0,20)</f>
        <v>20</v>
      </c>
      <c r="Q29" s="409">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95</v>
      </c>
      <c r="R29" s="399" t="str">
        <f>IF(ISTEXT(Tabla46[[#This Row],[VALOR EVALUACION DISENO]]),"",IF(Tabla46[[#This Row],[VALOR EVALUACION DISENO]]&gt;96,DATOS!$AV$21,IF(Tabla46[[#This Row],[VALOR EVALUACION DISENO]]&gt;=86,DATOS!$AV$22,DATOS!$AV$23)))</f>
        <v>MODERADO</v>
      </c>
      <c r="S29" s="409" t="s">
        <v>1010</v>
      </c>
      <c r="T29" s="399" t="str">
        <f>IFERROR(VLOOKUP(Tabla46[[#This Row],[% DE CUMPLIMIENTO DE LA EJECUCION DEL CONTROL]],DATOS!$AS$39:$AT$41,2,0),"")</f>
        <v>FUERTE</v>
      </c>
      <c r="U29" s="410">
        <f>IF(Tabla46[[#This Row],[RESULTADO EVALUACIÓN DEL DISEÑO DEL CONTROL]]="","",SUMIFS(DATOS!$AT$50:$AT$58,DATOS!$AR$50:$AR$58,Tabla46[[#This Row],[RESULTADO EVALUACIÓN DEL DISEÑO DEL CONTROL]],DATOS!$AS$50:$AS$58,Tabla46[[#This Row],[RESULTADO EVALUACION DE LA EJECUCION]]))</f>
        <v>50</v>
      </c>
    </row>
    <row r="30" spans="1:22" s="411" customFormat="1" x14ac:dyDescent="0.25">
      <c r="A30" s="401"/>
      <c r="B30" s="402"/>
      <c r="C30" s="402"/>
      <c r="D30" s="403"/>
      <c r="E30" s="404"/>
      <c r="F30" s="399"/>
      <c r="G30" s="399" t="str">
        <f>IFERROR(VLOOKUP(Tabla46[[#This Row],[ID RIESGO]],'1. IDENTIFICACION DEL RIESGO'!$AB$27:$AL$38,11,0),"")</f>
        <v/>
      </c>
      <c r="H30" s="399"/>
      <c r="I30" s="399"/>
      <c r="J30" s="399" t="s">
        <v>1008</v>
      </c>
      <c r="K30" s="399" t="s">
        <v>795</v>
      </c>
      <c r="L30" s="399"/>
      <c r="M30" s="399"/>
      <c r="N30" s="399" t="str">
        <f>IF(Tabla46[[#This Row],[ID RIESGO]]="","",IF(Tabla46[[#This Row],[DESCRIPCION DEL CONTROL]]="",0,15))</f>
        <v/>
      </c>
      <c r="O30" s="399" t="str">
        <f>IF(Tabla46[[#This Row],[ID RIESGO]]="","",IF(Tabla46[[#This Row],[RESPONSABLE DEL CONTROL (CARGO)]]="",0,20))</f>
        <v/>
      </c>
      <c r="P30" s="399">
        <f>IF(Tabla46[[#This Row],[PERIODICIDAD DE EJECUCIÓN DEL CONTROL]]="",0,20)</f>
        <v>20</v>
      </c>
      <c r="Q30"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 s="399" t="str">
        <f>IF(ISTEXT(Tabla46[[#This Row],[VALOR EVALUACION DISENO]]),"",IF(Tabla46[[#This Row],[VALOR EVALUACION DISENO]]&gt;96,DATOS!$AV$21,IF(Tabla46[[#This Row],[VALOR EVALUACION DISENO]]&gt;=86,DATOS!$AV$22,DATOS!$AV$23)))</f>
        <v/>
      </c>
      <c r="S30" s="409" t="s">
        <v>1012</v>
      </c>
      <c r="T30" s="399" t="str">
        <f>IFERROR(VLOOKUP(Tabla46[[#This Row],[% DE CUMPLIMIENTO DE LA EJECUCION DEL CONTROL]],DATOS!$AS$39:$AT$41,2,0),"")</f>
        <v>DÉBIL</v>
      </c>
      <c r="U30" s="410" t="str">
        <f>IF(Tabla46[[#This Row],[RESULTADO EVALUACIÓN DEL DISEÑO DEL CONTROL]]="","",SUMIFS(DATOS!$AT$50:$AT$58,DATOS!$AR$50:$AR$58,Tabla46[[#This Row],[RESULTADO EVALUACIÓN DEL DISEÑO DEL CONTROL]],DATOS!$AS$50:$AS$58,Tabla46[[#This Row],[RESULTADO EVALUACION DE LA EJECUCION]]))</f>
        <v/>
      </c>
    </row>
    <row r="31" spans="1:22" s="411" customFormat="1" x14ac:dyDescent="0.25">
      <c r="A31" s="401"/>
      <c r="B31" s="402"/>
      <c r="C31" s="402"/>
      <c r="D31" s="403"/>
      <c r="E31" s="404"/>
      <c r="F31" s="399"/>
      <c r="G31" s="399" t="str">
        <f>IFERROR(VLOOKUP(Tabla46[[#This Row],[ID RIESGO]],'1. IDENTIFICACION DEL RIESGO'!$AB$27:$AL$38,11,0),"")</f>
        <v/>
      </c>
      <c r="H31" s="399"/>
      <c r="I31" s="399"/>
      <c r="J31" s="399" t="s">
        <v>1008</v>
      </c>
      <c r="K31" s="399" t="s">
        <v>967</v>
      </c>
      <c r="L31" s="399"/>
      <c r="M31" s="399"/>
      <c r="N31" s="399" t="str">
        <f>IF(Tabla46[[#This Row],[ID RIESGO]]="","",IF(Tabla46[[#This Row],[DESCRIPCION DEL CONTROL]]="",0,15))</f>
        <v/>
      </c>
      <c r="O31" s="399" t="str">
        <f>IF(Tabla46[[#This Row],[ID RIESGO]]="","",IF(Tabla46[[#This Row],[RESPONSABLE DEL CONTROL (CARGO)]]="",0,20))</f>
        <v/>
      </c>
      <c r="P31" s="399">
        <f>IF(Tabla46[[#This Row],[PERIODICIDAD DE EJECUCIÓN DEL CONTROL]]="",0,20)</f>
        <v>20</v>
      </c>
      <c r="Q31"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 s="399" t="str">
        <f>IF(ISTEXT(Tabla46[[#This Row],[VALOR EVALUACION DISENO]]),"",IF(Tabla46[[#This Row],[VALOR EVALUACION DISENO]]&gt;96,DATOS!$AV$21,IF(Tabla46[[#This Row],[VALOR EVALUACION DISENO]]&gt;=86,DATOS!$AV$22,DATOS!$AV$23)))</f>
        <v/>
      </c>
      <c r="S31" s="409" t="s">
        <v>1012</v>
      </c>
      <c r="T31" s="399" t="str">
        <f>IFERROR(VLOOKUP(Tabla46[[#This Row],[% DE CUMPLIMIENTO DE LA EJECUCION DEL CONTROL]],DATOS!$AS$39:$AT$41,2,0),"")</f>
        <v>DÉBIL</v>
      </c>
      <c r="U31" s="410" t="str">
        <f>IF(Tabla46[[#This Row],[RESULTADO EVALUACIÓN DEL DISEÑO DEL CONTROL]]="","",SUMIFS(DATOS!$AT$50:$AT$58,DATOS!$AR$50:$AR$58,Tabla46[[#This Row],[RESULTADO EVALUACIÓN DEL DISEÑO DEL CONTROL]],DATOS!$AS$50:$AS$58,Tabla46[[#This Row],[RESULTADO EVALUACION DE LA EJECUCION]]))</f>
        <v/>
      </c>
    </row>
    <row r="32" spans="1:22" s="411" customFormat="1" x14ac:dyDescent="0.25">
      <c r="A32" s="401"/>
      <c r="B32" s="402"/>
      <c r="C32" s="402"/>
      <c r="D32" s="403"/>
      <c r="E32" s="404"/>
      <c r="F32" s="399"/>
      <c r="G32" s="399" t="str">
        <f>IFERROR(VLOOKUP(Tabla46[[#This Row],[ID RIESGO]],'1. IDENTIFICACION DEL RIESGO'!$AB$27:$AL$38,11,0),"")</f>
        <v/>
      </c>
      <c r="H32" s="399"/>
      <c r="I32" s="399"/>
      <c r="J32" s="399" t="s">
        <v>1008</v>
      </c>
      <c r="K32" s="399" t="s">
        <v>795</v>
      </c>
      <c r="L32" s="399"/>
      <c r="M32" s="399"/>
      <c r="N32" s="399" t="str">
        <f>IF(Tabla46[[#This Row],[ID RIESGO]]="","",IF(Tabla46[[#This Row],[DESCRIPCION DEL CONTROL]]="",0,15))</f>
        <v/>
      </c>
      <c r="O32" s="399" t="str">
        <f>IF(Tabla46[[#This Row],[ID RIESGO]]="","",IF(Tabla46[[#This Row],[RESPONSABLE DEL CONTROL (CARGO)]]="",0,20))</f>
        <v/>
      </c>
      <c r="P32" s="399">
        <f>IF(Tabla46[[#This Row],[PERIODICIDAD DE EJECUCIÓN DEL CONTROL]]="",0,20)</f>
        <v>20</v>
      </c>
      <c r="Q32"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 s="399" t="str">
        <f>IF(ISTEXT(Tabla46[[#This Row],[VALOR EVALUACION DISENO]]),"",IF(Tabla46[[#This Row],[VALOR EVALUACION DISENO]]&gt;96,DATOS!$AV$21,IF(Tabla46[[#This Row],[VALOR EVALUACION DISENO]]&gt;=86,DATOS!$AV$22,DATOS!$AV$23)))</f>
        <v/>
      </c>
      <c r="S32" s="409" t="s">
        <v>1012</v>
      </c>
      <c r="T32" s="399" t="str">
        <f>IFERROR(VLOOKUP(Tabla46[[#This Row],[% DE CUMPLIMIENTO DE LA EJECUCION DEL CONTROL]],DATOS!$AS$39:$AT$41,2,0),"")</f>
        <v>DÉBIL</v>
      </c>
      <c r="U32" s="410" t="str">
        <f>IF(Tabla46[[#This Row],[RESULTADO EVALUACIÓN DEL DISEÑO DEL CONTROL]]="","",SUMIFS(DATOS!$AT$50:$AT$58,DATOS!$AR$50:$AR$58,Tabla46[[#This Row],[RESULTADO EVALUACIÓN DEL DISEÑO DEL CONTROL]],DATOS!$AS$50:$AS$58,Tabla46[[#This Row],[RESULTADO EVALUACION DE LA EJECUCION]]))</f>
        <v/>
      </c>
    </row>
    <row r="33" spans="1:21" s="411" customFormat="1" x14ac:dyDescent="0.25">
      <c r="A33" s="401"/>
      <c r="B33" s="402"/>
      <c r="C33" s="402"/>
      <c r="D33" s="403"/>
      <c r="E33" s="404"/>
      <c r="F33" s="399"/>
      <c r="G33" s="399" t="str">
        <f>IFERROR(VLOOKUP(Tabla46[[#This Row],[ID RIESGO]],'1. IDENTIFICACION DEL RIESGO'!$AB$27:$AL$38,11,0),"")</f>
        <v/>
      </c>
      <c r="H33" s="399"/>
      <c r="I33" s="399"/>
      <c r="J33" s="399" t="s">
        <v>1008</v>
      </c>
      <c r="K33" s="399" t="s">
        <v>967</v>
      </c>
      <c r="L33" s="399"/>
      <c r="M33" s="399"/>
      <c r="N33" s="399" t="str">
        <f>IF(Tabla46[[#This Row],[ID RIESGO]]="","",IF(Tabla46[[#This Row],[DESCRIPCION DEL CONTROL]]="",0,15))</f>
        <v/>
      </c>
      <c r="O33" s="399" t="str">
        <f>IF(Tabla46[[#This Row],[ID RIESGO]]="","",IF(Tabla46[[#This Row],[RESPONSABLE DEL CONTROL (CARGO)]]="",0,20))</f>
        <v/>
      </c>
      <c r="P33" s="399">
        <f>IF(Tabla46[[#This Row],[PERIODICIDAD DE EJECUCIÓN DEL CONTROL]]="",0,20)</f>
        <v>20</v>
      </c>
      <c r="Q33"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 s="399" t="str">
        <f>IF(ISTEXT(Tabla46[[#This Row],[VALOR EVALUACION DISENO]]),"",IF(Tabla46[[#This Row],[VALOR EVALUACION DISENO]]&gt;96,DATOS!$AV$21,IF(Tabla46[[#This Row],[VALOR EVALUACION DISENO]]&gt;=86,DATOS!$AV$22,DATOS!$AV$23)))</f>
        <v/>
      </c>
      <c r="S33" s="409" t="s">
        <v>1012</v>
      </c>
      <c r="T33" s="399" t="str">
        <f>IFERROR(VLOOKUP(Tabla46[[#This Row],[% DE CUMPLIMIENTO DE LA EJECUCION DEL CONTROL]],DATOS!$AS$39:$AT$41,2,0),"")</f>
        <v>DÉBIL</v>
      </c>
      <c r="U33" s="410" t="str">
        <f>IF(Tabla46[[#This Row],[RESULTADO EVALUACIÓN DEL DISEÑO DEL CONTROL]]="","",SUMIFS(DATOS!$AT$50:$AT$58,DATOS!$AR$50:$AR$58,Tabla46[[#This Row],[RESULTADO EVALUACIÓN DEL DISEÑO DEL CONTROL]],DATOS!$AS$50:$AS$58,Tabla46[[#This Row],[RESULTADO EVALUACION DE LA EJECUCION]]))</f>
        <v/>
      </c>
    </row>
    <row r="34" spans="1:21" s="411" customFormat="1" x14ac:dyDescent="0.25">
      <c r="A34" s="401"/>
      <c r="B34" s="402"/>
      <c r="C34" s="402"/>
      <c r="D34" s="403"/>
      <c r="E34" s="404"/>
      <c r="F34" s="399"/>
      <c r="G34" s="399" t="str">
        <f>IFERROR(VLOOKUP(Tabla46[[#This Row],[ID RIESGO]],'1. IDENTIFICACION DEL RIESGO'!$AB$27:$AL$38,11,0),"")</f>
        <v/>
      </c>
      <c r="H34" s="399"/>
      <c r="I34" s="399"/>
      <c r="J34" s="399" t="s">
        <v>1008</v>
      </c>
      <c r="K34" s="399" t="s">
        <v>795</v>
      </c>
      <c r="L34" s="399"/>
      <c r="M34" s="399"/>
      <c r="N34" s="399" t="str">
        <f>IF(Tabla46[[#This Row],[ID RIESGO]]="","",IF(Tabla46[[#This Row],[DESCRIPCION DEL CONTROL]]="",0,15))</f>
        <v/>
      </c>
      <c r="O34" s="399" t="str">
        <f>IF(Tabla46[[#This Row],[ID RIESGO]]="","",IF(Tabla46[[#This Row],[RESPONSABLE DEL CONTROL (CARGO)]]="",0,20))</f>
        <v/>
      </c>
      <c r="P34" s="399">
        <f>IF(Tabla46[[#This Row],[PERIODICIDAD DE EJECUCIÓN DEL CONTROL]]="",0,20)</f>
        <v>20</v>
      </c>
      <c r="Q34"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 s="399" t="str">
        <f>IF(ISTEXT(Tabla46[[#This Row],[VALOR EVALUACION DISENO]]),"",IF(Tabla46[[#This Row],[VALOR EVALUACION DISENO]]&gt;96,DATOS!$AV$21,IF(Tabla46[[#This Row],[VALOR EVALUACION DISENO]]&gt;=86,DATOS!$AV$22,DATOS!$AV$23)))</f>
        <v/>
      </c>
      <c r="S34" s="409" t="s">
        <v>1012</v>
      </c>
      <c r="T34" s="399" t="str">
        <f>IFERROR(VLOOKUP(Tabla46[[#This Row],[% DE CUMPLIMIENTO DE LA EJECUCION DEL CONTROL]],DATOS!$AS$39:$AT$41,2,0),"")</f>
        <v>DÉBIL</v>
      </c>
      <c r="U34" s="410" t="str">
        <f>IF(Tabla46[[#This Row],[RESULTADO EVALUACIÓN DEL DISEÑO DEL CONTROL]]="","",SUMIFS(DATOS!$AT$50:$AT$58,DATOS!$AR$50:$AR$58,Tabla46[[#This Row],[RESULTADO EVALUACIÓN DEL DISEÑO DEL CONTROL]],DATOS!$AS$50:$AS$58,Tabla46[[#This Row],[RESULTADO EVALUACION DE LA EJECUCION]]))</f>
        <v/>
      </c>
    </row>
    <row r="35" spans="1:21" s="411" customFormat="1" x14ac:dyDescent="0.25">
      <c r="A35" s="401"/>
      <c r="B35" s="402"/>
      <c r="C35" s="402"/>
      <c r="D35" s="403"/>
      <c r="E35" s="404"/>
      <c r="F35" s="399"/>
      <c r="G35" s="399" t="str">
        <f>IFERROR(VLOOKUP(Tabla46[[#This Row],[ID RIESGO]],'1. IDENTIFICACION DEL RIESGO'!$AB$27:$AL$38,11,0),"")</f>
        <v/>
      </c>
      <c r="H35" s="399"/>
      <c r="I35" s="399"/>
      <c r="J35" s="399" t="s">
        <v>1008</v>
      </c>
      <c r="K35" s="399" t="s">
        <v>795</v>
      </c>
      <c r="L35" s="399"/>
      <c r="M35" s="399"/>
      <c r="N35" s="399" t="str">
        <f>IF(Tabla46[[#This Row],[ID RIESGO]]="","",IF(Tabla46[[#This Row],[DESCRIPCION DEL CONTROL]]="",0,15))</f>
        <v/>
      </c>
      <c r="O35" s="399" t="str">
        <f>IF(Tabla46[[#This Row],[ID RIESGO]]="","",IF(Tabla46[[#This Row],[RESPONSABLE DEL CONTROL (CARGO)]]="",0,20))</f>
        <v/>
      </c>
      <c r="P35" s="399">
        <f>IF(Tabla46[[#This Row],[PERIODICIDAD DE EJECUCIÓN DEL CONTROL]]="",0,20)</f>
        <v>20</v>
      </c>
      <c r="Q35"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 s="399" t="str">
        <f>IF(ISTEXT(Tabla46[[#This Row],[VALOR EVALUACION DISENO]]),"",IF(Tabla46[[#This Row],[VALOR EVALUACION DISENO]]&gt;96,DATOS!$AV$21,IF(Tabla46[[#This Row],[VALOR EVALUACION DISENO]]&gt;=86,DATOS!$AV$22,DATOS!$AV$23)))</f>
        <v/>
      </c>
      <c r="S35" s="409" t="s">
        <v>1012</v>
      </c>
      <c r="T35" s="399" t="str">
        <f>IFERROR(VLOOKUP(Tabla46[[#This Row],[% DE CUMPLIMIENTO DE LA EJECUCION DEL CONTROL]],DATOS!$AS$39:$AT$41,2,0),"")</f>
        <v>DÉBIL</v>
      </c>
      <c r="U35" s="410" t="str">
        <f>IF(Tabla46[[#This Row],[RESULTADO EVALUACIÓN DEL DISEÑO DEL CONTROL]]="","",SUMIFS(DATOS!$AT$50:$AT$58,DATOS!$AR$50:$AR$58,Tabla46[[#This Row],[RESULTADO EVALUACIÓN DEL DISEÑO DEL CONTROL]],DATOS!$AS$50:$AS$58,Tabla46[[#This Row],[RESULTADO EVALUACION DE LA EJECUCION]]))</f>
        <v/>
      </c>
    </row>
    <row r="36" spans="1:21" s="411" customFormat="1" x14ac:dyDescent="0.25">
      <c r="A36" s="401"/>
      <c r="B36" s="402"/>
      <c r="C36" s="402"/>
      <c r="D36" s="403"/>
      <c r="E36" s="404"/>
      <c r="F36" s="399"/>
      <c r="G36" s="399" t="str">
        <f>IFERROR(VLOOKUP(Tabla46[[#This Row],[ID RIESGO]],'1. IDENTIFICACION DEL RIESGO'!$AB$27:$AL$38,11,0),"")</f>
        <v/>
      </c>
      <c r="H36" s="399"/>
      <c r="I36" s="399"/>
      <c r="J36" s="399" t="s">
        <v>1008</v>
      </c>
      <c r="K36" s="399" t="s">
        <v>796</v>
      </c>
      <c r="L36" s="399"/>
      <c r="M36" s="399"/>
      <c r="N36" s="399" t="str">
        <f>IF(Tabla46[[#This Row],[ID RIESGO]]="","",IF(Tabla46[[#This Row],[DESCRIPCION DEL CONTROL]]="",0,15))</f>
        <v/>
      </c>
      <c r="O36" s="399" t="str">
        <f>IF(Tabla46[[#This Row],[ID RIESGO]]="","",IF(Tabla46[[#This Row],[RESPONSABLE DEL CONTROL (CARGO)]]="",0,20))</f>
        <v/>
      </c>
      <c r="P36" s="399">
        <f>IF(Tabla46[[#This Row],[PERIODICIDAD DE EJECUCIÓN DEL CONTROL]]="",0,20)</f>
        <v>20</v>
      </c>
      <c r="Q36"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 s="399" t="str">
        <f>IF(ISTEXT(Tabla46[[#This Row],[VALOR EVALUACION DISENO]]),"",IF(Tabla46[[#This Row],[VALOR EVALUACION DISENO]]&gt;96,DATOS!$AV$21,IF(Tabla46[[#This Row],[VALOR EVALUACION DISENO]]&gt;=86,DATOS!$AV$22,DATOS!$AV$23)))</f>
        <v/>
      </c>
      <c r="S36" s="409" t="s">
        <v>1012</v>
      </c>
      <c r="T36" s="399" t="str">
        <f>IFERROR(VLOOKUP(Tabla46[[#This Row],[% DE CUMPLIMIENTO DE LA EJECUCION DEL CONTROL]],DATOS!$AS$39:$AT$41,2,0),"")</f>
        <v>DÉBIL</v>
      </c>
      <c r="U36" s="410" t="str">
        <f>IF(Tabla46[[#This Row],[RESULTADO EVALUACIÓN DEL DISEÑO DEL CONTROL]]="","",SUMIFS(DATOS!$AT$50:$AT$58,DATOS!$AR$50:$AR$58,Tabla46[[#This Row],[RESULTADO EVALUACIÓN DEL DISEÑO DEL CONTROL]],DATOS!$AS$50:$AS$58,Tabla46[[#This Row],[RESULTADO EVALUACION DE LA EJECUCION]]))</f>
        <v/>
      </c>
    </row>
    <row r="37" spans="1:21" s="411" customFormat="1" x14ac:dyDescent="0.25">
      <c r="A37" s="401"/>
      <c r="B37" s="402"/>
      <c r="C37" s="402"/>
      <c r="D37" s="403"/>
      <c r="E37" s="404"/>
      <c r="F37" s="399"/>
      <c r="G37" s="399" t="str">
        <f>IFERROR(VLOOKUP(Tabla46[[#This Row],[ID RIESGO]],'1. IDENTIFICACION DEL RIESGO'!$AB$27:$AL$38,11,0),"")</f>
        <v/>
      </c>
      <c r="H37" s="399"/>
      <c r="I37" s="399"/>
      <c r="J37" s="399" t="s">
        <v>1008</v>
      </c>
      <c r="K37" s="399" t="s">
        <v>795</v>
      </c>
      <c r="L37" s="399"/>
      <c r="M37" s="399"/>
      <c r="N37" s="399" t="str">
        <f>IF(Tabla46[[#This Row],[ID RIESGO]]="","",IF(Tabla46[[#This Row],[DESCRIPCION DEL CONTROL]]="",0,15))</f>
        <v/>
      </c>
      <c r="O37" s="399" t="str">
        <f>IF(Tabla46[[#This Row],[ID RIESGO]]="","",IF(Tabla46[[#This Row],[RESPONSABLE DEL CONTROL (CARGO)]]="",0,20))</f>
        <v/>
      </c>
      <c r="P37" s="399">
        <f>IF(Tabla46[[#This Row],[PERIODICIDAD DE EJECUCIÓN DEL CONTROL]]="",0,20)</f>
        <v>20</v>
      </c>
      <c r="Q37"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 s="399" t="str">
        <f>IF(ISTEXT(Tabla46[[#This Row],[VALOR EVALUACION DISENO]]),"",IF(Tabla46[[#This Row],[VALOR EVALUACION DISENO]]&gt;96,DATOS!$AV$21,IF(Tabla46[[#This Row],[VALOR EVALUACION DISENO]]&gt;=86,DATOS!$AV$22,DATOS!$AV$23)))</f>
        <v/>
      </c>
      <c r="S37" s="409" t="s">
        <v>1012</v>
      </c>
      <c r="T37" s="399" t="str">
        <f>IFERROR(VLOOKUP(Tabla46[[#This Row],[% DE CUMPLIMIENTO DE LA EJECUCION DEL CONTROL]],DATOS!$AS$39:$AT$41,2,0),"")</f>
        <v>DÉBIL</v>
      </c>
      <c r="U37" s="410" t="str">
        <f>IF(Tabla46[[#This Row],[RESULTADO EVALUACIÓN DEL DISEÑO DEL CONTROL]]="","",SUMIFS(DATOS!$AT$50:$AT$58,DATOS!$AR$50:$AR$58,Tabla46[[#This Row],[RESULTADO EVALUACIÓN DEL DISEÑO DEL CONTROL]],DATOS!$AS$50:$AS$58,Tabla46[[#This Row],[RESULTADO EVALUACION DE LA EJECUCION]]))</f>
        <v/>
      </c>
    </row>
    <row r="38" spans="1:21" s="411" customFormat="1" x14ac:dyDescent="0.25">
      <c r="A38" s="401"/>
      <c r="B38" s="402"/>
      <c r="C38" s="402"/>
      <c r="D38" s="403"/>
      <c r="E38" s="404"/>
      <c r="F38" s="399"/>
      <c r="G38" s="399" t="str">
        <f>IFERROR(VLOOKUP(Tabla46[[#This Row],[ID RIESGO]],'1. IDENTIFICACION DEL RIESGO'!$AB$27:$AL$38,11,0),"")</f>
        <v/>
      </c>
      <c r="H38" s="399"/>
      <c r="I38" s="399"/>
      <c r="J38" s="399" t="s">
        <v>1008</v>
      </c>
      <c r="K38" s="399" t="s">
        <v>795</v>
      </c>
      <c r="L38" s="399"/>
      <c r="M38" s="399"/>
      <c r="N38" s="399" t="str">
        <f>IF(Tabla46[[#This Row],[ID RIESGO]]="","",IF(Tabla46[[#This Row],[DESCRIPCION DEL CONTROL]]="",0,15))</f>
        <v/>
      </c>
      <c r="O38" s="399" t="str">
        <f>IF(Tabla46[[#This Row],[ID RIESGO]]="","",IF(Tabla46[[#This Row],[RESPONSABLE DEL CONTROL (CARGO)]]="",0,20))</f>
        <v/>
      </c>
      <c r="P38" s="399">
        <f>IF(Tabla46[[#This Row],[PERIODICIDAD DE EJECUCIÓN DEL CONTROL]]="",0,20)</f>
        <v>20</v>
      </c>
      <c r="Q38"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 s="399" t="str">
        <f>IF(ISTEXT(Tabla46[[#This Row],[VALOR EVALUACION DISENO]]),"",IF(Tabla46[[#This Row],[VALOR EVALUACION DISENO]]&gt;96,DATOS!$AV$21,IF(Tabla46[[#This Row],[VALOR EVALUACION DISENO]]&gt;=86,DATOS!$AV$22,DATOS!$AV$23)))</f>
        <v/>
      </c>
      <c r="S38" s="409" t="s">
        <v>1012</v>
      </c>
      <c r="T38" s="399" t="str">
        <f>IFERROR(VLOOKUP(Tabla46[[#This Row],[% DE CUMPLIMIENTO DE LA EJECUCION DEL CONTROL]],DATOS!$AS$39:$AT$41,2,0),"")</f>
        <v>DÉBIL</v>
      </c>
      <c r="U38" s="410" t="str">
        <f>IF(Tabla46[[#This Row],[RESULTADO EVALUACIÓN DEL DISEÑO DEL CONTROL]]="","",SUMIFS(DATOS!$AT$50:$AT$58,DATOS!$AR$50:$AR$58,Tabla46[[#This Row],[RESULTADO EVALUACIÓN DEL DISEÑO DEL CONTROL]],DATOS!$AS$50:$AS$58,Tabla46[[#This Row],[RESULTADO EVALUACION DE LA EJECUCION]]))</f>
        <v/>
      </c>
    </row>
    <row r="39" spans="1:21" s="411" customFormat="1" x14ac:dyDescent="0.25">
      <c r="A39" s="401"/>
      <c r="B39" s="402"/>
      <c r="C39" s="402"/>
      <c r="D39" s="403"/>
      <c r="E39" s="404"/>
      <c r="F39" s="399"/>
      <c r="G39" s="399" t="str">
        <f>IFERROR(VLOOKUP(Tabla46[[#This Row],[ID RIESGO]],'1. IDENTIFICACION DEL RIESGO'!$AB$27:$AL$38,11,0),"")</f>
        <v/>
      </c>
      <c r="H39" s="399"/>
      <c r="I39" s="399"/>
      <c r="J39" s="399" t="s">
        <v>1008</v>
      </c>
      <c r="K39" s="399" t="s">
        <v>791</v>
      </c>
      <c r="L39" s="399"/>
      <c r="M39" s="399"/>
      <c r="N39" s="399" t="str">
        <f>IF(Tabla46[[#This Row],[ID RIESGO]]="","",IF(Tabla46[[#This Row],[DESCRIPCION DEL CONTROL]]="",0,15))</f>
        <v/>
      </c>
      <c r="O39" s="399" t="str">
        <f>IF(Tabla46[[#This Row],[ID RIESGO]]="","",IF(Tabla46[[#This Row],[RESPONSABLE DEL CONTROL (CARGO)]]="",0,20))</f>
        <v/>
      </c>
      <c r="P39" s="399">
        <f>IF(Tabla46[[#This Row],[PERIODICIDAD DE EJECUCIÓN DEL CONTROL]]="",0,20)</f>
        <v>20</v>
      </c>
      <c r="Q39"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 s="399" t="str">
        <f>IF(ISTEXT(Tabla46[[#This Row],[VALOR EVALUACION DISENO]]),"",IF(Tabla46[[#This Row],[VALOR EVALUACION DISENO]]&gt;96,DATOS!$AV$21,IF(Tabla46[[#This Row],[VALOR EVALUACION DISENO]]&gt;=86,DATOS!$AV$22,DATOS!$AV$23)))</f>
        <v/>
      </c>
      <c r="S39" s="409" t="s">
        <v>1012</v>
      </c>
      <c r="T39" s="399" t="str">
        <f>IFERROR(VLOOKUP(Tabla46[[#This Row],[% DE CUMPLIMIENTO DE LA EJECUCION DEL CONTROL]],DATOS!$AS$39:$AT$41,2,0),"")</f>
        <v>DÉBIL</v>
      </c>
      <c r="U39" s="410" t="str">
        <f>IF(Tabla46[[#This Row],[RESULTADO EVALUACIÓN DEL DISEÑO DEL CONTROL]]="","",SUMIFS(DATOS!$AT$50:$AT$58,DATOS!$AR$50:$AR$58,Tabla46[[#This Row],[RESULTADO EVALUACIÓN DEL DISEÑO DEL CONTROL]],DATOS!$AS$50:$AS$58,Tabla46[[#This Row],[RESULTADO EVALUACION DE LA EJECUCION]]))</f>
        <v/>
      </c>
    </row>
    <row r="40" spans="1:21" s="412" customFormat="1" x14ac:dyDescent="0.25">
      <c r="A40" s="401"/>
      <c r="B40" s="402"/>
      <c r="C40" s="402"/>
      <c r="D40" s="403"/>
      <c r="E40" s="404"/>
      <c r="F40" s="400"/>
      <c r="G40" s="400" t="str">
        <f>IFERROR(VLOOKUP(Tabla46[[#This Row],[ID RIESGO]],'1. IDENTIFICACION DEL RIESGO'!$AB$27:$AL$38,11,0),"")</f>
        <v/>
      </c>
      <c r="H40" s="400"/>
      <c r="I40" s="399"/>
      <c r="J40" s="399" t="s">
        <v>1008</v>
      </c>
      <c r="K40" s="400" t="s">
        <v>793</v>
      </c>
      <c r="L40" s="400"/>
      <c r="M40" s="400"/>
      <c r="N40" s="400" t="str">
        <f>IF(Tabla46[[#This Row],[ID RIESGO]]="","",IF(Tabla46[[#This Row],[DESCRIPCION DEL CONTROL]]="",0,15))</f>
        <v/>
      </c>
      <c r="O40" s="400" t="str">
        <f>IF(Tabla46[[#This Row],[ID RIESGO]]="","",IF(Tabla46[[#This Row],[RESPONSABLE DEL CONTROL (CARGO)]]="",0,20))</f>
        <v/>
      </c>
      <c r="P40" s="399">
        <f>IF(Tabla46[[#This Row],[PERIODICIDAD DE EJECUCIÓN DEL CONTROL]]="",0,20)</f>
        <v>20</v>
      </c>
      <c r="Q40"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 s="399" t="str">
        <f>IF(ISTEXT(Tabla46[[#This Row],[VALOR EVALUACION DISENO]]),"",IF(Tabla46[[#This Row],[VALOR EVALUACION DISENO]]&gt;96,DATOS!$AV$21,IF(Tabla46[[#This Row],[VALOR EVALUACION DISENO]]&gt;=86,DATOS!$AV$22,DATOS!$AV$23)))</f>
        <v/>
      </c>
      <c r="S40" s="409" t="s">
        <v>1012</v>
      </c>
      <c r="T40" s="400" t="str">
        <f>IFERROR(VLOOKUP(Tabla46[[#This Row],[% DE CUMPLIMIENTO DE LA EJECUCION DEL CONTROL]],DATOS!$AS$39:$AT$41,2,0),"")</f>
        <v>DÉBIL</v>
      </c>
      <c r="U40" s="405" t="str">
        <f>IF(Tabla46[[#This Row],[RESULTADO EVALUACIÓN DEL DISEÑO DEL CONTROL]]="","",SUMIFS(DATOS!$AT$50:$AT$58,DATOS!$AR$50:$AR$58,Tabla46[[#This Row],[RESULTADO EVALUACIÓN DEL DISEÑO DEL CONTROL]],DATOS!$AS$50:$AS$58,Tabla46[[#This Row],[RESULTADO EVALUACION DE LA EJECUCION]]))</f>
        <v/>
      </c>
    </row>
    <row r="41" spans="1:21" s="412" customFormat="1" x14ac:dyDescent="0.25">
      <c r="A41" s="401"/>
      <c r="B41" s="402"/>
      <c r="C41" s="402"/>
      <c r="D41" s="403"/>
      <c r="E41" s="404"/>
      <c r="F41" s="400"/>
      <c r="G41" s="400" t="str">
        <f>IFERROR(VLOOKUP(Tabla46[[#This Row],[ID RIESGO]],'1. IDENTIFICACION DEL RIESGO'!$AB$27:$AL$38,11,0),"")</f>
        <v/>
      </c>
      <c r="H41" s="400"/>
      <c r="I41" s="399"/>
      <c r="J41" s="399" t="s">
        <v>1008</v>
      </c>
      <c r="K41" s="400" t="s">
        <v>794</v>
      </c>
      <c r="L41" s="400"/>
      <c r="M41" s="400"/>
      <c r="N41" s="400" t="str">
        <f>IF(Tabla46[[#This Row],[ID RIESGO]]="","",IF(Tabla46[[#This Row],[DESCRIPCION DEL CONTROL]]="",0,15))</f>
        <v/>
      </c>
      <c r="O41" s="400" t="str">
        <f>IF(Tabla46[[#This Row],[ID RIESGO]]="","",IF(Tabla46[[#This Row],[RESPONSABLE DEL CONTROL (CARGO)]]="",0,20))</f>
        <v/>
      </c>
      <c r="P41" s="399">
        <f>IF(Tabla46[[#This Row],[PERIODICIDAD DE EJECUCIÓN DEL CONTROL]]="",0,20)</f>
        <v>20</v>
      </c>
      <c r="Q41"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 s="399" t="str">
        <f>IF(ISTEXT(Tabla46[[#This Row],[VALOR EVALUACION DISENO]]),"",IF(Tabla46[[#This Row],[VALOR EVALUACION DISENO]]&gt;96,DATOS!$AV$21,IF(Tabla46[[#This Row],[VALOR EVALUACION DISENO]]&gt;=86,DATOS!$AV$22,DATOS!$AV$23)))</f>
        <v/>
      </c>
      <c r="S41" s="409" t="s">
        <v>1012</v>
      </c>
      <c r="T41" s="400" t="str">
        <f>IFERROR(VLOOKUP(Tabla46[[#This Row],[% DE CUMPLIMIENTO DE LA EJECUCION DEL CONTROL]],DATOS!$AS$39:$AT$41,2,0),"")</f>
        <v>DÉBIL</v>
      </c>
      <c r="U41" s="405" t="str">
        <f>IF(Tabla46[[#This Row],[RESULTADO EVALUACIÓN DEL DISEÑO DEL CONTROL]]="","",SUMIFS(DATOS!$AT$50:$AT$58,DATOS!$AR$50:$AR$58,Tabla46[[#This Row],[RESULTADO EVALUACIÓN DEL DISEÑO DEL CONTROL]],DATOS!$AS$50:$AS$58,Tabla46[[#This Row],[RESULTADO EVALUACION DE LA EJECUCION]]))</f>
        <v/>
      </c>
    </row>
    <row r="42" spans="1:21" s="412" customFormat="1" x14ac:dyDescent="0.25">
      <c r="A42" s="401"/>
      <c r="B42" s="402"/>
      <c r="C42" s="402"/>
      <c r="D42" s="403"/>
      <c r="E42" s="404"/>
      <c r="F42" s="400"/>
      <c r="G42" s="400" t="str">
        <f>IFERROR(VLOOKUP(Tabla46[[#This Row],[ID RIESGO]],'1. IDENTIFICACION DEL RIESGO'!$AB$27:$AL$38,11,0),"")</f>
        <v/>
      </c>
      <c r="H42" s="400"/>
      <c r="I42" s="399"/>
      <c r="J42" s="399" t="s">
        <v>1008</v>
      </c>
      <c r="K42" s="400" t="s">
        <v>791</v>
      </c>
      <c r="L42" s="400"/>
      <c r="M42" s="400"/>
      <c r="N42" s="400" t="str">
        <f>IF(Tabla46[[#This Row],[ID RIESGO]]="","",IF(Tabla46[[#This Row],[DESCRIPCION DEL CONTROL]]="",0,15))</f>
        <v/>
      </c>
      <c r="O42" s="400" t="str">
        <f>IF(Tabla46[[#This Row],[ID RIESGO]]="","",IF(Tabla46[[#This Row],[RESPONSABLE DEL CONTROL (CARGO)]]="",0,20))</f>
        <v/>
      </c>
      <c r="P42" s="399">
        <f>IF(Tabla46[[#This Row],[PERIODICIDAD DE EJECUCIÓN DEL CONTROL]]="",0,20)</f>
        <v>20</v>
      </c>
      <c r="Q42"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 s="399" t="str">
        <f>IF(ISTEXT(Tabla46[[#This Row],[VALOR EVALUACION DISENO]]),"",IF(Tabla46[[#This Row],[VALOR EVALUACION DISENO]]&gt;96,DATOS!$AV$21,IF(Tabla46[[#This Row],[VALOR EVALUACION DISENO]]&gt;=86,DATOS!$AV$22,DATOS!$AV$23)))</f>
        <v/>
      </c>
      <c r="S42" s="409" t="s">
        <v>1012</v>
      </c>
      <c r="T42" s="400" t="str">
        <f>IFERROR(VLOOKUP(Tabla46[[#This Row],[% DE CUMPLIMIENTO DE LA EJECUCION DEL CONTROL]],DATOS!$AS$39:$AT$41,2,0),"")</f>
        <v>DÉBIL</v>
      </c>
      <c r="U42" s="405" t="str">
        <f>IF(Tabla46[[#This Row],[RESULTADO EVALUACIÓN DEL DISEÑO DEL CONTROL]]="","",SUMIFS(DATOS!$AT$50:$AT$58,DATOS!$AR$50:$AR$58,Tabla46[[#This Row],[RESULTADO EVALUACIÓN DEL DISEÑO DEL CONTROL]],DATOS!$AS$50:$AS$58,Tabla46[[#This Row],[RESULTADO EVALUACION DE LA EJECUCION]]))</f>
        <v/>
      </c>
    </row>
    <row r="43" spans="1:21" s="412" customFormat="1" x14ac:dyDescent="0.25">
      <c r="A43" s="401"/>
      <c r="B43" s="402"/>
      <c r="C43" s="402"/>
      <c r="D43" s="403"/>
      <c r="E43" s="404"/>
      <c r="F43" s="400"/>
      <c r="G43" s="400" t="str">
        <f>IFERROR(VLOOKUP(Tabla46[[#This Row],[ID RIESGO]],'1. IDENTIFICACION DEL RIESGO'!$AB$27:$AL$38,11,0),"")</f>
        <v/>
      </c>
      <c r="H43" s="400"/>
      <c r="I43" s="399"/>
      <c r="J43" s="399" t="s">
        <v>1008</v>
      </c>
      <c r="K43" s="400" t="s">
        <v>796</v>
      </c>
      <c r="L43" s="400"/>
      <c r="M43" s="400"/>
      <c r="N43" s="400" t="str">
        <f>IF(Tabla46[[#This Row],[ID RIESGO]]="","",IF(Tabla46[[#This Row],[DESCRIPCION DEL CONTROL]]="",0,15))</f>
        <v/>
      </c>
      <c r="O43" s="400" t="str">
        <f>IF(Tabla46[[#This Row],[ID RIESGO]]="","",IF(Tabla46[[#This Row],[RESPONSABLE DEL CONTROL (CARGO)]]="",0,20))</f>
        <v/>
      </c>
      <c r="P43" s="399">
        <f>IF(Tabla46[[#This Row],[PERIODICIDAD DE EJECUCIÓN DEL CONTROL]]="",0,20)</f>
        <v>20</v>
      </c>
      <c r="Q43"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 s="399" t="str">
        <f>IF(ISTEXT(Tabla46[[#This Row],[VALOR EVALUACION DISENO]]),"",IF(Tabla46[[#This Row],[VALOR EVALUACION DISENO]]&gt;96,DATOS!$AV$21,IF(Tabla46[[#This Row],[VALOR EVALUACION DISENO]]&gt;=86,DATOS!$AV$22,DATOS!$AV$23)))</f>
        <v/>
      </c>
      <c r="S43" s="409" t="s">
        <v>1012</v>
      </c>
      <c r="T43" s="400" t="str">
        <f>IFERROR(VLOOKUP(Tabla46[[#This Row],[% DE CUMPLIMIENTO DE LA EJECUCION DEL CONTROL]],DATOS!$AS$39:$AT$41,2,0),"")</f>
        <v>DÉBIL</v>
      </c>
      <c r="U43" s="405" t="str">
        <f>IF(Tabla46[[#This Row],[RESULTADO EVALUACIÓN DEL DISEÑO DEL CONTROL]]="","",SUMIFS(DATOS!$AT$50:$AT$58,DATOS!$AR$50:$AR$58,Tabla46[[#This Row],[RESULTADO EVALUACIÓN DEL DISEÑO DEL CONTROL]],DATOS!$AS$50:$AS$58,Tabla46[[#This Row],[RESULTADO EVALUACION DE LA EJECUCION]]))</f>
        <v/>
      </c>
    </row>
    <row r="44" spans="1:21" s="412" customFormat="1" x14ac:dyDescent="0.25">
      <c r="A44" s="401"/>
      <c r="B44" s="402"/>
      <c r="C44" s="402"/>
      <c r="D44" s="403"/>
      <c r="E44" s="404"/>
      <c r="F44" s="400"/>
      <c r="G44" s="400" t="str">
        <f>IFERROR(VLOOKUP(Tabla46[[#This Row],[ID RIESGO]],'1. IDENTIFICACION DEL RIESGO'!$AB$27:$AL$38,11,0),"")</f>
        <v/>
      </c>
      <c r="H44" s="400"/>
      <c r="I44" s="399"/>
      <c r="J44" s="399" t="s">
        <v>1008</v>
      </c>
      <c r="K44" s="400" t="s">
        <v>791</v>
      </c>
      <c r="L44" s="400"/>
      <c r="M44" s="400"/>
      <c r="N44" s="400" t="str">
        <f>IF(Tabla46[[#This Row],[ID RIESGO]]="","",IF(Tabla46[[#This Row],[DESCRIPCION DEL CONTROL]]="",0,15))</f>
        <v/>
      </c>
      <c r="O44" s="400" t="str">
        <f>IF(Tabla46[[#This Row],[ID RIESGO]]="","",IF(Tabla46[[#This Row],[RESPONSABLE DEL CONTROL (CARGO)]]="",0,20))</f>
        <v/>
      </c>
      <c r="P44" s="399">
        <f>IF(Tabla46[[#This Row],[PERIODICIDAD DE EJECUCIÓN DEL CONTROL]]="",0,20)</f>
        <v>20</v>
      </c>
      <c r="Q44"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 s="399" t="str">
        <f>IF(ISTEXT(Tabla46[[#This Row],[VALOR EVALUACION DISENO]]),"",IF(Tabla46[[#This Row],[VALOR EVALUACION DISENO]]&gt;96,DATOS!$AV$21,IF(Tabla46[[#This Row],[VALOR EVALUACION DISENO]]&gt;=86,DATOS!$AV$22,DATOS!$AV$23)))</f>
        <v/>
      </c>
      <c r="S44" s="409" t="s">
        <v>1012</v>
      </c>
      <c r="T44" s="400" t="str">
        <f>IFERROR(VLOOKUP(Tabla46[[#This Row],[% DE CUMPLIMIENTO DE LA EJECUCION DEL CONTROL]],DATOS!$AS$39:$AT$41,2,0),"")</f>
        <v>DÉBIL</v>
      </c>
      <c r="U44" s="405" t="str">
        <f>IF(Tabla46[[#This Row],[RESULTADO EVALUACIÓN DEL DISEÑO DEL CONTROL]]="","",SUMIFS(DATOS!$AT$50:$AT$58,DATOS!$AR$50:$AR$58,Tabla46[[#This Row],[RESULTADO EVALUACIÓN DEL DISEÑO DEL CONTROL]],DATOS!$AS$50:$AS$58,Tabla46[[#This Row],[RESULTADO EVALUACION DE LA EJECUCION]]))</f>
        <v/>
      </c>
    </row>
    <row r="45" spans="1:21" s="411" customFormat="1" x14ac:dyDescent="0.25">
      <c r="A45" s="401"/>
      <c r="B45" s="402"/>
      <c r="C45" s="402"/>
      <c r="D45" s="403"/>
      <c r="E45" s="404"/>
      <c r="F45" s="399"/>
      <c r="G45" s="399" t="str">
        <f>IFERROR(VLOOKUP(Tabla46[[#This Row],[ID RIESGO]],'1. IDENTIFICACION DEL RIESGO'!$AB$27:$AL$38,11,0),"")</f>
        <v/>
      </c>
      <c r="H45" s="399"/>
      <c r="I45" s="399"/>
      <c r="J45" s="399" t="s">
        <v>1008</v>
      </c>
      <c r="K45" s="399" t="s">
        <v>791</v>
      </c>
      <c r="L45" s="399"/>
      <c r="M45" s="399"/>
      <c r="N45" s="399" t="str">
        <f>IF(Tabla46[[#This Row],[ID RIESGO]]="","",IF(Tabla46[[#This Row],[DESCRIPCION DEL CONTROL]]="",0,15))</f>
        <v/>
      </c>
      <c r="O45" s="399" t="str">
        <f>IF(Tabla46[[#This Row],[ID RIESGO]]="","",IF(Tabla46[[#This Row],[RESPONSABLE DEL CONTROL (CARGO)]]="",0,20))</f>
        <v/>
      </c>
      <c r="P45" s="399">
        <f>IF(Tabla46[[#This Row],[PERIODICIDAD DE EJECUCIÓN DEL CONTROL]]="",0,20)</f>
        <v>20</v>
      </c>
      <c r="Q45"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 s="399" t="str">
        <f>IF(ISTEXT(Tabla46[[#This Row],[VALOR EVALUACION DISENO]]),"",IF(Tabla46[[#This Row],[VALOR EVALUACION DISENO]]&gt;96,DATOS!$AV$21,IF(Tabla46[[#This Row],[VALOR EVALUACION DISENO]]&gt;=86,DATOS!$AV$22,DATOS!$AV$23)))</f>
        <v/>
      </c>
      <c r="S45" s="409" t="s">
        <v>1012</v>
      </c>
      <c r="T45" s="399" t="str">
        <f>IFERROR(VLOOKUP(Tabla46[[#This Row],[% DE CUMPLIMIENTO DE LA EJECUCION DEL CONTROL]],DATOS!$AS$39:$AT$41,2,0),"")</f>
        <v>DÉBIL</v>
      </c>
      <c r="U45" s="410" t="str">
        <f>IF(Tabla46[[#This Row],[RESULTADO EVALUACIÓN DEL DISEÑO DEL CONTROL]]="","",SUMIFS(DATOS!$AT$50:$AT$58,DATOS!$AR$50:$AR$58,Tabla46[[#This Row],[RESULTADO EVALUACIÓN DEL DISEÑO DEL CONTROL]],DATOS!$AS$50:$AS$58,Tabla46[[#This Row],[RESULTADO EVALUACION DE LA EJECUCION]]))</f>
        <v/>
      </c>
    </row>
    <row r="46" spans="1:21" s="411" customFormat="1" x14ac:dyDescent="0.25">
      <c r="A46" s="401"/>
      <c r="B46" s="402"/>
      <c r="C46" s="402"/>
      <c r="D46" s="403"/>
      <c r="E46" s="404"/>
      <c r="F46" s="399"/>
      <c r="G46" s="399" t="str">
        <f>IFERROR(VLOOKUP(Tabla46[[#This Row],[ID RIESGO]],'1. IDENTIFICACION DEL RIESGO'!$AB$27:$AL$38,11,0),"")</f>
        <v/>
      </c>
      <c r="H46" s="399"/>
      <c r="I46" s="399"/>
      <c r="J46" s="399" t="s">
        <v>1008</v>
      </c>
      <c r="K46" s="399" t="s">
        <v>791</v>
      </c>
      <c r="L46" s="399"/>
      <c r="M46" s="399"/>
      <c r="N46" s="399" t="str">
        <f>IF(Tabla46[[#This Row],[ID RIESGO]]="","",IF(Tabla46[[#This Row],[DESCRIPCION DEL CONTROL]]="",0,15))</f>
        <v/>
      </c>
      <c r="O46" s="399" t="str">
        <f>IF(Tabla46[[#This Row],[ID RIESGO]]="","",IF(Tabla46[[#This Row],[RESPONSABLE DEL CONTROL (CARGO)]]="",0,20))</f>
        <v/>
      </c>
      <c r="P46" s="399">
        <f>IF(Tabla46[[#This Row],[PERIODICIDAD DE EJECUCIÓN DEL CONTROL]]="",0,20)</f>
        <v>20</v>
      </c>
      <c r="Q46"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 s="399" t="str">
        <f>IF(ISTEXT(Tabla46[[#This Row],[VALOR EVALUACION DISENO]]),"",IF(Tabla46[[#This Row],[VALOR EVALUACION DISENO]]&gt;96,DATOS!$AV$21,IF(Tabla46[[#This Row],[VALOR EVALUACION DISENO]]&gt;=86,DATOS!$AV$22,DATOS!$AV$23)))</f>
        <v/>
      </c>
      <c r="S46" s="409" t="s">
        <v>1012</v>
      </c>
      <c r="T46" s="399" t="str">
        <f>IFERROR(VLOOKUP(Tabla46[[#This Row],[% DE CUMPLIMIENTO DE LA EJECUCION DEL CONTROL]],DATOS!$AS$39:$AT$41,2,0),"")</f>
        <v>DÉBIL</v>
      </c>
      <c r="U46" s="410" t="str">
        <f>IF(Tabla46[[#This Row],[RESULTADO EVALUACIÓN DEL DISEÑO DEL CONTROL]]="","",SUMIFS(DATOS!$AT$50:$AT$58,DATOS!$AR$50:$AR$58,Tabla46[[#This Row],[RESULTADO EVALUACIÓN DEL DISEÑO DEL CONTROL]],DATOS!$AS$50:$AS$58,Tabla46[[#This Row],[RESULTADO EVALUACION DE LA EJECUCION]]))</f>
        <v/>
      </c>
    </row>
    <row r="47" spans="1:21" s="411" customFormat="1" x14ac:dyDescent="0.25">
      <c r="A47" s="401"/>
      <c r="B47" s="402"/>
      <c r="C47" s="402"/>
      <c r="D47" s="403"/>
      <c r="E47" s="404"/>
      <c r="F47" s="399"/>
      <c r="G47" s="399" t="str">
        <f>IFERROR(VLOOKUP(Tabla46[[#This Row],[ID RIESGO]],'1. IDENTIFICACION DEL RIESGO'!$AB$27:$AL$38,11,0),"")</f>
        <v/>
      </c>
      <c r="H47" s="400"/>
      <c r="I47" s="399"/>
      <c r="J47" s="399" t="s">
        <v>1008</v>
      </c>
      <c r="K47" s="399" t="s">
        <v>791</v>
      </c>
      <c r="L47" s="399"/>
      <c r="M47" s="399"/>
      <c r="N47" s="399" t="str">
        <f>IF(Tabla46[[#This Row],[ID RIESGO]]="","",IF(Tabla46[[#This Row],[DESCRIPCION DEL CONTROL]]="",0,15))</f>
        <v/>
      </c>
      <c r="O47" s="399" t="str">
        <f>IF(Tabla46[[#This Row],[ID RIESGO]]="","",IF(Tabla46[[#This Row],[RESPONSABLE DEL CONTROL (CARGO)]]="",0,20))</f>
        <v/>
      </c>
      <c r="P47" s="399">
        <f>IF(Tabla46[[#This Row],[PERIODICIDAD DE EJECUCIÓN DEL CONTROL]]="",0,20)</f>
        <v>20</v>
      </c>
      <c r="Q47"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 s="399" t="str">
        <f>IF(ISTEXT(Tabla46[[#This Row],[VALOR EVALUACION DISENO]]),"",IF(Tabla46[[#This Row],[VALOR EVALUACION DISENO]]&gt;96,DATOS!$AV$21,IF(Tabla46[[#This Row],[VALOR EVALUACION DISENO]]&gt;=86,DATOS!$AV$22,DATOS!$AV$23)))</f>
        <v/>
      </c>
      <c r="S47" s="409" t="s">
        <v>1012</v>
      </c>
      <c r="T47" s="399" t="str">
        <f>IFERROR(VLOOKUP(Tabla46[[#This Row],[% DE CUMPLIMIENTO DE LA EJECUCION DEL CONTROL]],DATOS!$AS$39:$AT$41,2,0),"")</f>
        <v>DÉBIL</v>
      </c>
      <c r="U47" s="410" t="str">
        <f>IF(Tabla46[[#This Row],[RESULTADO EVALUACIÓN DEL DISEÑO DEL CONTROL]]="","",SUMIFS(DATOS!$AT$50:$AT$58,DATOS!$AR$50:$AR$58,Tabla46[[#This Row],[RESULTADO EVALUACIÓN DEL DISEÑO DEL CONTROL]],DATOS!$AS$50:$AS$58,Tabla46[[#This Row],[RESULTADO EVALUACION DE LA EJECUCION]]))</f>
        <v/>
      </c>
    </row>
    <row r="48" spans="1:21" s="411" customFormat="1" x14ac:dyDescent="0.25">
      <c r="A48" s="401"/>
      <c r="B48" s="402"/>
      <c r="C48" s="402"/>
      <c r="D48" s="403"/>
      <c r="E48" s="404"/>
      <c r="F48" s="399"/>
      <c r="G48" s="399" t="str">
        <f>IFERROR(VLOOKUP(Tabla46[[#This Row],[ID RIESGO]],'1. IDENTIFICACION DEL RIESGO'!$AB$27:$AL$38,11,0),"")</f>
        <v/>
      </c>
      <c r="H48" s="399"/>
      <c r="I48" s="399"/>
      <c r="J48" s="399" t="s">
        <v>1008</v>
      </c>
      <c r="K48" s="399" t="s">
        <v>791</v>
      </c>
      <c r="L48" s="399"/>
      <c r="M48" s="399"/>
      <c r="N48" s="399" t="str">
        <f>IF(Tabla46[[#This Row],[ID RIESGO]]="","",IF(Tabla46[[#This Row],[DESCRIPCION DEL CONTROL]]="",0,15))</f>
        <v/>
      </c>
      <c r="O48" s="399" t="str">
        <f>IF(Tabla46[[#This Row],[ID RIESGO]]="","",IF(Tabla46[[#This Row],[RESPONSABLE DEL CONTROL (CARGO)]]="",0,20))</f>
        <v/>
      </c>
      <c r="P48" s="399">
        <f>IF(Tabla46[[#This Row],[PERIODICIDAD DE EJECUCIÓN DEL CONTROL]]="",0,20)</f>
        <v>20</v>
      </c>
      <c r="Q48"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 s="399" t="str">
        <f>IF(ISTEXT(Tabla46[[#This Row],[VALOR EVALUACION DISENO]]),"",IF(Tabla46[[#This Row],[VALOR EVALUACION DISENO]]&gt;96,DATOS!$AV$21,IF(Tabla46[[#This Row],[VALOR EVALUACION DISENO]]&gt;=86,DATOS!$AV$22,DATOS!$AV$23)))</f>
        <v/>
      </c>
      <c r="S48" s="409" t="s">
        <v>1012</v>
      </c>
      <c r="T48" s="399" t="str">
        <f>IFERROR(VLOOKUP(Tabla46[[#This Row],[% DE CUMPLIMIENTO DE LA EJECUCION DEL CONTROL]],DATOS!$AS$39:$AT$41,2,0),"")</f>
        <v>DÉBIL</v>
      </c>
      <c r="U48" s="410" t="str">
        <f>IF(Tabla46[[#This Row],[RESULTADO EVALUACIÓN DEL DISEÑO DEL CONTROL]]="","",SUMIFS(DATOS!$AT$50:$AT$58,DATOS!$AR$50:$AR$58,Tabla46[[#This Row],[RESULTADO EVALUACIÓN DEL DISEÑO DEL CONTROL]],DATOS!$AS$50:$AS$58,Tabla46[[#This Row],[RESULTADO EVALUACION DE LA EJECUCION]]))</f>
        <v/>
      </c>
    </row>
    <row r="49" spans="1:21" s="411" customFormat="1" x14ac:dyDescent="0.25">
      <c r="A49" s="401"/>
      <c r="B49" s="402"/>
      <c r="C49" s="402"/>
      <c r="D49" s="403"/>
      <c r="E49" s="404"/>
      <c r="F49" s="399"/>
      <c r="G49" s="399" t="str">
        <f>IFERROR(VLOOKUP(Tabla46[[#This Row],[ID RIESGO]],'1. IDENTIFICACION DEL RIESGO'!$AB$27:$AL$38,11,0),"")</f>
        <v/>
      </c>
      <c r="H49" s="399"/>
      <c r="I49" s="399"/>
      <c r="J49" s="399" t="s">
        <v>1008</v>
      </c>
      <c r="K49" s="399" t="s">
        <v>791</v>
      </c>
      <c r="L49" s="399"/>
      <c r="M49" s="399"/>
      <c r="N49" s="399" t="str">
        <f>IF(Tabla46[[#This Row],[ID RIESGO]]="","",IF(Tabla46[[#This Row],[DESCRIPCION DEL CONTROL]]="",0,15))</f>
        <v/>
      </c>
      <c r="O49" s="399" t="str">
        <f>IF(Tabla46[[#This Row],[ID RIESGO]]="","",IF(Tabla46[[#This Row],[RESPONSABLE DEL CONTROL (CARGO)]]="",0,20))</f>
        <v/>
      </c>
      <c r="P49" s="399">
        <f>IF(Tabla46[[#This Row],[PERIODICIDAD DE EJECUCIÓN DEL CONTROL]]="",0,20)</f>
        <v>20</v>
      </c>
      <c r="Q49"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 s="399" t="str">
        <f>IF(ISTEXT(Tabla46[[#This Row],[VALOR EVALUACION DISENO]]),"",IF(Tabla46[[#This Row],[VALOR EVALUACION DISENO]]&gt;96,DATOS!$AV$21,IF(Tabla46[[#This Row],[VALOR EVALUACION DISENO]]&gt;=86,DATOS!$AV$22,DATOS!$AV$23)))</f>
        <v/>
      </c>
      <c r="S49" s="409" t="s">
        <v>1012</v>
      </c>
      <c r="T49" s="399" t="str">
        <f>IFERROR(VLOOKUP(Tabla46[[#This Row],[% DE CUMPLIMIENTO DE LA EJECUCION DEL CONTROL]],DATOS!$AS$39:$AT$41,2,0),"")</f>
        <v>DÉBIL</v>
      </c>
      <c r="U49" s="410" t="str">
        <f>IF(Tabla46[[#This Row],[RESULTADO EVALUACIÓN DEL DISEÑO DEL CONTROL]]="","",SUMIFS(DATOS!$AT$50:$AT$58,DATOS!$AR$50:$AR$58,Tabla46[[#This Row],[RESULTADO EVALUACIÓN DEL DISEÑO DEL CONTROL]],DATOS!$AS$50:$AS$58,Tabla46[[#This Row],[RESULTADO EVALUACION DE LA EJECUCION]]))</f>
        <v/>
      </c>
    </row>
    <row r="50" spans="1:21" s="411" customFormat="1" x14ac:dyDescent="0.25">
      <c r="A50" s="401"/>
      <c r="B50" s="402"/>
      <c r="C50" s="402"/>
      <c r="D50" s="403"/>
      <c r="E50" s="404"/>
      <c r="F50" s="399"/>
      <c r="G50" s="399" t="str">
        <f>IFERROR(VLOOKUP(Tabla46[[#This Row],[ID RIESGO]],'1. IDENTIFICACION DEL RIESGO'!$AB$27:$AL$38,11,0),"")</f>
        <v/>
      </c>
      <c r="H50" s="399"/>
      <c r="I50" s="399"/>
      <c r="J50" s="399" t="s">
        <v>1008</v>
      </c>
      <c r="K50" s="399" t="s">
        <v>797</v>
      </c>
      <c r="L50" s="399"/>
      <c r="M50" s="399"/>
      <c r="N50" s="399" t="str">
        <f>IF(Tabla46[[#This Row],[ID RIESGO]]="","",IF(Tabla46[[#This Row],[DESCRIPCION DEL CONTROL]]="",0,15))</f>
        <v/>
      </c>
      <c r="O50" s="399" t="str">
        <f>IF(Tabla46[[#This Row],[ID RIESGO]]="","",IF(Tabla46[[#This Row],[RESPONSABLE DEL CONTROL (CARGO)]]="",0,20))</f>
        <v/>
      </c>
      <c r="P50" s="399">
        <f>IF(Tabla46[[#This Row],[PERIODICIDAD DE EJECUCIÓN DEL CONTROL]]="",0,20)</f>
        <v>20</v>
      </c>
      <c r="Q50"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 s="399" t="str">
        <f>IF(ISTEXT(Tabla46[[#This Row],[VALOR EVALUACION DISENO]]),"",IF(Tabla46[[#This Row],[VALOR EVALUACION DISENO]]&gt;96,DATOS!$AV$21,IF(Tabla46[[#This Row],[VALOR EVALUACION DISENO]]&gt;=86,DATOS!$AV$22,DATOS!$AV$23)))</f>
        <v/>
      </c>
      <c r="S50" s="409" t="s">
        <v>1012</v>
      </c>
      <c r="T50" s="399" t="str">
        <f>IFERROR(VLOOKUP(Tabla46[[#This Row],[% DE CUMPLIMIENTO DE LA EJECUCION DEL CONTROL]],DATOS!$AS$39:$AT$41,2,0),"")</f>
        <v>DÉBIL</v>
      </c>
      <c r="U50" s="410" t="str">
        <f>IF(Tabla46[[#This Row],[RESULTADO EVALUACIÓN DEL DISEÑO DEL CONTROL]]="","",SUMIFS(DATOS!$AT$50:$AT$58,DATOS!$AR$50:$AR$58,Tabla46[[#This Row],[RESULTADO EVALUACIÓN DEL DISEÑO DEL CONTROL]],DATOS!$AS$50:$AS$58,Tabla46[[#This Row],[RESULTADO EVALUACION DE LA EJECUCION]]))</f>
        <v/>
      </c>
    </row>
    <row r="51" spans="1:21" s="411" customFormat="1" x14ac:dyDescent="0.25">
      <c r="A51" s="401"/>
      <c r="B51" s="402"/>
      <c r="C51" s="402"/>
      <c r="D51" s="403"/>
      <c r="E51" s="404"/>
      <c r="F51" s="399"/>
      <c r="G51" s="406" t="str">
        <f>IFERROR(VLOOKUP(Tabla46[[#This Row],[ID RIESGO]],'1. IDENTIFICACION DEL RIESGO'!$AB$27:$AL$38,11,0),"")</f>
        <v/>
      </c>
      <c r="H51" s="413"/>
      <c r="I51" s="413"/>
      <c r="J51" s="399" t="s">
        <v>1008</v>
      </c>
      <c r="K51" s="413" t="s">
        <v>795</v>
      </c>
      <c r="L51" s="413"/>
      <c r="M51" s="413"/>
      <c r="N51" s="413" t="str">
        <f>IF(Tabla46[[#This Row],[ID RIESGO]]="","",IF(Tabla46[[#This Row],[DESCRIPCION DEL CONTROL]]="",0,15))</f>
        <v/>
      </c>
      <c r="O51" s="399" t="str">
        <f>IF(Tabla46[[#This Row],[ID RIESGO]]="","",IF(Tabla46[[#This Row],[RESPONSABLE DEL CONTROL (CARGO)]]="",0,20))</f>
        <v/>
      </c>
      <c r="P51" s="399">
        <f>IF(Tabla46[[#This Row],[PERIODICIDAD DE EJECUCIÓN DEL CONTROL]]="",0,20)</f>
        <v>20</v>
      </c>
      <c r="Q51"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 s="399" t="str">
        <f>IF(ISTEXT(Tabla46[[#This Row],[VALOR EVALUACION DISENO]]),"",IF(Tabla46[[#This Row],[VALOR EVALUACION DISENO]]&gt;96,DATOS!$AV$21,IF(Tabla46[[#This Row],[VALOR EVALUACION DISENO]]&gt;=86,DATOS!$AV$22,DATOS!$AV$23)))</f>
        <v/>
      </c>
      <c r="S51" s="409" t="s">
        <v>1012</v>
      </c>
      <c r="T51" s="399" t="str">
        <f>IFERROR(VLOOKUP(Tabla46[[#This Row],[% DE CUMPLIMIENTO DE LA EJECUCION DEL CONTROL]],DATOS!$AS$39:$AT$41,2,0),"")</f>
        <v>DÉBIL</v>
      </c>
      <c r="U51" s="410" t="str">
        <f>IF(Tabla46[[#This Row],[RESULTADO EVALUACIÓN DEL DISEÑO DEL CONTROL]]="","",SUMIFS(DATOS!$AT$50:$AT$58,DATOS!$AR$50:$AR$58,Tabla46[[#This Row],[RESULTADO EVALUACIÓN DEL DISEÑO DEL CONTROL]],DATOS!$AS$50:$AS$58,Tabla46[[#This Row],[RESULTADO EVALUACION DE LA EJECUCION]]))</f>
        <v/>
      </c>
    </row>
    <row r="52" spans="1:21" s="411" customFormat="1" x14ac:dyDescent="0.25">
      <c r="A52" s="401"/>
      <c r="B52" s="402"/>
      <c r="C52" s="402"/>
      <c r="D52" s="403"/>
      <c r="E52" s="404"/>
      <c r="F52" s="399"/>
      <c r="G52" s="406" t="str">
        <f>IFERROR(VLOOKUP(Tabla46[[#This Row],[ID RIESGO]],'1. IDENTIFICACION DEL RIESGO'!$AB$27:$AL$38,11,0),"")</f>
        <v/>
      </c>
      <c r="H52" s="399"/>
      <c r="I52" s="399"/>
      <c r="J52" s="399" t="s">
        <v>1008</v>
      </c>
      <c r="K52" s="413" t="s">
        <v>795</v>
      </c>
      <c r="L52" s="413"/>
      <c r="M52" s="413"/>
      <c r="N52" s="413" t="str">
        <f>IF(Tabla46[[#This Row],[ID RIESGO]]="","",IF(Tabla46[[#This Row],[DESCRIPCION DEL CONTROL]]="",0,15))</f>
        <v/>
      </c>
      <c r="O52" s="399" t="str">
        <f>IF(Tabla46[[#This Row],[ID RIESGO]]="","",IF(Tabla46[[#This Row],[RESPONSABLE DEL CONTROL (CARGO)]]="",0,20))</f>
        <v/>
      </c>
      <c r="P52" s="399">
        <f>IF(Tabla46[[#This Row],[PERIODICIDAD DE EJECUCIÓN DEL CONTROL]]="",0,20)</f>
        <v>20</v>
      </c>
      <c r="Q52"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2" s="399" t="str">
        <f>IF(ISTEXT(Tabla46[[#This Row],[VALOR EVALUACION DISENO]]),"",IF(Tabla46[[#This Row],[VALOR EVALUACION DISENO]]&gt;96,DATOS!$AV$21,IF(Tabla46[[#This Row],[VALOR EVALUACION DISENO]]&gt;=86,DATOS!$AV$22,DATOS!$AV$23)))</f>
        <v/>
      </c>
      <c r="S52" s="409" t="s">
        <v>1012</v>
      </c>
      <c r="T52" s="399" t="str">
        <f>IFERROR(VLOOKUP(Tabla46[[#This Row],[% DE CUMPLIMIENTO DE LA EJECUCION DEL CONTROL]],DATOS!$AS$39:$AT$41,2,0),"")</f>
        <v>DÉBIL</v>
      </c>
      <c r="U52" s="410" t="str">
        <f>IF(Tabla46[[#This Row],[RESULTADO EVALUACIÓN DEL DISEÑO DEL CONTROL]]="","",SUMIFS(DATOS!$AT$50:$AT$58,DATOS!$AR$50:$AR$58,Tabla46[[#This Row],[RESULTADO EVALUACIÓN DEL DISEÑO DEL CONTROL]],DATOS!$AS$50:$AS$58,Tabla46[[#This Row],[RESULTADO EVALUACION DE LA EJECUCION]]))</f>
        <v/>
      </c>
    </row>
    <row r="53" spans="1:21" s="411" customFormat="1" x14ac:dyDescent="0.25">
      <c r="A53" s="401"/>
      <c r="B53" s="402"/>
      <c r="C53" s="402"/>
      <c r="D53" s="403"/>
      <c r="E53" s="404"/>
      <c r="F53" s="399"/>
      <c r="G53" s="406" t="str">
        <f>IFERROR(VLOOKUP(Tabla46[[#This Row],[ID RIESGO]],'1. IDENTIFICACION DEL RIESGO'!$AB$27:$AL$38,11,0),"")</f>
        <v/>
      </c>
      <c r="H53" s="413"/>
      <c r="I53" s="413"/>
      <c r="J53" s="399" t="s">
        <v>1008</v>
      </c>
      <c r="K53" s="413" t="s">
        <v>793</v>
      </c>
      <c r="L53" s="413"/>
      <c r="M53" s="413"/>
      <c r="N53" s="413" t="str">
        <f>IF(Tabla46[[#This Row],[ID RIESGO]]="","",IF(Tabla46[[#This Row],[DESCRIPCION DEL CONTROL]]="",0,15))</f>
        <v/>
      </c>
      <c r="O53" s="399" t="str">
        <f>IF(Tabla46[[#This Row],[ID RIESGO]]="","",IF(Tabla46[[#This Row],[RESPONSABLE DEL CONTROL (CARGO)]]="",0,20))</f>
        <v/>
      </c>
      <c r="P53" s="399">
        <f>IF(Tabla46[[#This Row],[PERIODICIDAD DE EJECUCIÓN DEL CONTROL]]="",0,20)</f>
        <v>20</v>
      </c>
      <c r="Q53"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3" s="399" t="str">
        <f>IF(ISTEXT(Tabla46[[#This Row],[VALOR EVALUACION DISENO]]),"",IF(Tabla46[[#This Row],[VALOR EVALUACION DISENO]]&gt;96,DATOS!$AV$21,IF(Tabla46[[#This Row],[VALOR EVALUACION DISENO]]&gt;=86,DATOS!$AV$22,DATOS!$AV$23)))</f>
        <v/>
      </c>
      <c r="S53" s="409" t="s">
        <v>1012</v>
      </c>
      <c r="T53" s="399" t="str">
        <f>IFERROR(VLOOKUP(Tabla46[[#This Row],[% DE CUMPLIMIENTO DE LA EJECUCION DEL CONTROL]],DATOS!$AS$39:$AT$41,2,0),"")</f>
        <v>DÉBIL</v>
      </c>
      <c r="U53" s="410" t="str">
        <f>IF(Tabla46[[#This Row],[RESULTADO EVALUACIÓN DEL DISEÑO DEL CONTROL]]="","",SUMIFS(DATOS!$AT$50:$AT$58,DATOS!$AR$50:$AR$58,Tabla46[[#This Row],[RESULTADO EVALUACIÓN DEL DISEÑO DEL CONTROL]],DATOS!$AS$50:$AS$58,Tabla46[[#This Row],[RESULTADO EVALUACION DE LA EJECUCION]]))</f>
        <v/>
      </c>
    </row>
    <row r="54" spans="1:21" s="411" customFormat="1" x14ac:dyDescent="0.25">
      <c r="A54" s="401"/>
      <c r="B54" s="402"/>
      <c r="C54" s="402"/>
      <c r="D54" s="403"/>
      <c r="E54" s="404"/>
      <c r="F54" s="399"/>
      <c r="G54" s="406" t="str">
        <f>IFERROR(VLOOKUP(Tabla46[[#This Row],[ID RIESGO]],'1. IDENTIFICACION DEL RIESGO'!$AB$27:$AL$38,11,0),"")</f>
        <v/>
      </c>
      <c r="H54" s="413"/>
      <c r="I54" s="413"/>
      <c r="J54" s="399" t="s">
        <v>1008</v>
      </c>
      <c r="K54" s="413" t="s">
        <v>791</v>
      </c>
      <c r="L54" s="413"/>
      <c r="M54" s="413"/>
      <c r="N54" s="413" t="str">
        <f>IF(Tabla46[[#This Row],[ID RIESGO]]="","",IF(Tabla46[[#This Row],[DESCRIPCION DEL CONTROL]]="",0,15))</f>
        <v/>
      </c>
      <c r="O54" s="399" t="str">
        <f>IF(Tabla46[[#This Row],[ID RIESGO]]="","",IF(Tabla46[[#This Row],[RESPONSABLE DEL CONTROL (CARGO)]]="",0,20))</f>
        <v/>
      </c>
      <c r="P54" s="399">
        <f>IF(Tabla46[[#This Row],[PERIODICIDAD DE EJECUCIÓN DEL CONTROL]]="",0,20)</f>
        <v>20</v>
      </c>
      <c r="Q54"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4" s="399" t="str">
        <f>IF(ISTEXT(Tabla46[[#This Row],[VALOR EVALUACION DISENO]]),"",IF(Tabla46[[#This Row],[VALOR EVALUACION DISENO]]&gt;96,DATOS!$AV$21,IF(Tabla46[[#This Row],[VALOR EVALUACION DISENO]]&gt;=86,DATOS!$AV$22,DATOS!$AV$23)))</f>
        <v/>
      </c>
      <c r="S54" s="409" t="s">
        <v>1012</v>
      </c>
      <c r="T54" s="399" t="str">
        <f>IFERROR(VLOOKUP(Tabla46[[#This Row],[% DE CUMPLIMIENTO DE LA EJECUCION DEL CONTROL]],DATOS!$AS$39:$AT$41,2,0),"")</f>
        <v>DÉBIL</v>
      </c>
      <c r="U54" s="410" t="str">
        <f>IF(Tabla46[[#This Row],[RESULTADO EVALUACIÓN DEL DISEÑO DEL CONTROL]]="","",SUMIFS(DATOS!$AT$50:$AT$58,DATOS!$AR$50:$AR$58,Tabla46[[#This Row],[RESULTADO EVALUACIÓN DEL DISEÑO DEL CONTROL]],DATOS!$AS$50:$AS$58,Tabla46[[#This Row],[RESULTADO EVALUACION DE LA EJECUCION]]))</f>
        <v/>
      </c>
    </row>
    <row r="55" spans="1:21" s="411" customFormat="1" x14ac:dyDescent="0.25">
      <c r="A55" s="401"/>
      <c r="B55" s="402"/>
      <c r="C55" s="402"/>
      <c r="D55" s="403"/>
      <c r="E55" s="404"/>
      <c r="F55" s="399"/>
      <c r="G55" s="399" t="str">
        <f>IFERROR(VLOOKUP(Tabla46[[#This Row],[ID RIESGO]],'1. IDENTIFICACION DEL RIESGO'!$AB$27:$AL$38,11,0),"")</f>
        <v/>
      </c>
      <c r="H55" s="399"/>
      <c r="I55" s="399"/>
      <c r="J55" s="399" t="s">
        <v>1008</v>
      </c>
      <c r="K55" s="399" t="s">
        <v>795</v>
      </c>
      <c r="L55" s="399"/>
      <c r="M55" s="400"/>
      <c r="N55" s="399" t="str">
        <f>IF(Tabla46[[#This Row],[ID RIESGO]]="","",IF(Tabla46[[#This Row],[DESCRIPCION DEL CONTROL]]="",0,15))</f>
        <v/>
      </c>
      <c r="O55" s="399" t="str">
        <f>IF(Tabla46[[#This Row],[ID RIESGO]]="","",IF(Tabla46[[#This Row],[RESPONSABLE DEL CONTROL (CARGO)]]="",0,20))</f>
        <v/>
      </c>
      <c r="P55" s="399">
        <f>IF(Tabla46[[#This Row],[PERIODICIDAD DE EJECUCIÓN DEL CONTROL]]="",0,20)</f>
        <v>20</v>
      </c>
      <c r="Q55"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5" s="399" t="str">
        <f>IF(ISTEXT(Tabla46[[#This Row],[VALOR EVALUACION DISENO]]),"",IF(Tabla46[[#This Row],[VALOR EVALUACION DISENO]]&gt;96,DATOS!$AV$21,IF(Tabla46[[#This Row],[VALOR EVALUACION DISENO]]&gt;=86,DATOS!$AV$22,DATOS!$AV$23)))</f>
        <v/>
      </c>
      <c r="S55" s="409" t="s">
        <v>1012</v>
      </c>
      <c r="T55" s="399" t="str">
        <f>IFERROR(VLOOKUP(Tabla46[[#This Row],[% DE CUMPLIMIENTO DE LA EJECUCION DEL CONTROL]],DATOS!$AS$39:$AT$41,2,0),"")</f>
        <v>DÉBIL</v>
      </c>
      <c r="U55" s="410" t="str">
        <f>IF(Tabla46[[#This Row],[RESULTADO EVALUACIÓN DEL DISEÑO DEL CONTROL]]="","",SUMIFS(DATOS!$AT$50:$AT$58,DATOS!$AR$50:$AR$58,Tabla46[[#This Row],[RESULTADO EVALUACIÓN DEL DISEÑO DEL CONTROL]],DATOS!$AS$50:$AS$58,Tabla46[[#This Row],[RESULTADO EVALUACION DE LA EJECUCION]]))</f>
        <v/>
      </c>
    </row>
    <row r="56" spans="1:21" s="411" customFormat="1" x14ac:dyDescent="0.25">
      <c r="A56" s="401"/>
      <c r="B56" s="402"/>
      <c r="C56" s="402"/>
      <c r="D56" s="403"/>
      <c r="E56" s="404"/>
      <c r="F56" s="399"/>
      <c r="G56" s="399" t="str">
        <f>IFERROR(VLOOKUP(Tabla46[[#This Row],[ID RIESGO]],'1. IDENTIFICACION DEL RIESGO'!$AB$27:$AL$38,11,0),"")</f>
        <v/>
      </c>
      <c r="H56" s="399"/>
      <c r="I56" s="399"/>
      <c r="J56" s="399" t="s">
        <v>1008</v>
      </c>
      <c r="K56" s="399" t="s">
        <v>793</v>
      </c>
      <c r="L56" s="399"/>
      <c r="M56" s="399"/>
      <c r="N56" s="399" t="str">
        <f>IF(Tabla46[[#This Row],[ID RIESGO]]="","",IF(Tabla46[[#This Row],[DESCRIPCION DEL CONTROL]]="",0,15))</f>
        <v/>
      </c>
      <c r="O56" s="399" t="str">
        <f>IF(Tabla46[[#This Row],[ID RIESGO]]="","",IF(Tabla46[[#This Row],[RESPONSABLE DEL CONTROL (CARGO)]]="",0,20))</f>
        <v/>
      </c>
      <c r="P56" s="399">
        <f>IF(Tabla46[[#This Row],[PERIODICIDAD DE EJECUCIÓN DEL CONTROL]]="",0,20)</f>
        <v>20</v>
      </c>
      <c r="Q56"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6" s="399" t="str">
        <f>IF(ISTEXT(Tabla46[[#This Row],[VALOR EVALUACION DISENO]]),"",IF(Tabla46[[#This Row],[VALOR EVALUACION DISENO]]&gt;96,DATOS!$AV$21,IF(Tabla46[[#This Row],[VALOR EVALUACION DISENO]]&gt;=86,DATOS!$AV$22,DATOS!$AV$23)))</f>
        <v/>
      </c>
      <c r="S56" s="409" t="s">
        <v>1012</v>
      </c>
      <c r="T56" s="399" t="str">
        <f>IFERROR(VLOOKUP(Tabla46[[#This Row],[% DE CUMPLIMIENTO DE LA EJECUCION DEL CONTROL]],DATOS!$AS$39:$AT$41,2,0),"")</f>
        <v>DÉBIL</v>
      </c>
      <c r="U56" s="410" t="str">
        <f>IF(Tabla46[[#This Row],[RESULTADO EVALUACIÓN DEL DISEÑO DEL CONTROL]]="","",SUMIFS(DATOS!$AT$50:$AT$58,DATOS!$AR$50:$AR$58,Tabla46[[#This Row],[RESULTADO EVALUACIÓN DEL DISEÑO DEL CONTROL]],DATOS!$AS$50:$AS$58,Tabla46[[#This Row],[RESULTADO EVALUACION DE LA EJECUCION]]))</f>
        <v/>
      </c>
    </row>
    <row r="57" spans="1:21" s="411" customFormat="1" x14ac:dyDescent="0.25">
      <c r="A57" s="401"/>
      <c r="B57" s="402"/>
      <c r="C57" s="402"/>
      <c r="D57" s="403"/>
      <c r="E57" s="404"/>
      <c r="F57" s="407"/>
      <c r="G57" s="408" t="str">
        <f>IFERROR(VLOOKUP(Tabla46[[#This Row],[ID RIESGO]],'1. IDENTIFICACION DEL RIESGO'!$AB$27:$AL$38,11,0),"")</f>
        <v/>
      </c>
      <c r="H57" s="399"/>
      <c r="I57" s="399"/>
      <c r="J57" s="399" t="s">
        <v>1008</v>
      </c>
      <c r="K57" s="408" t="s">
        <v>796</v>
      </c>
      <c r="L57" s="408"/>
      <c r="M57" s="408"/>
      <c r="N57" s="408" t="str">
        <f>IF(Tabla46[[#This Row],[ID RIESGO]]="","",IF(Tabla46[[#This Row],[DESCRIPCION DEL CONTROL]]="",0,15))</f>
        <v/>
      </c>
      <c r="O57" s="408" t="str">
        <f>IF(Tabla46[[#This Row],[ID RIESGO]]="","",IF(Tabla46[[#This Row],[RESPONSABLE DEL CONTROL (CARGO)]]="",0,20))</f>
        <v/>
      </c>
      <c r="P57" s="399">
        <f>IF(Tabla46[[#This Row],[PERIODICIDAD DE EJECUCIÓN DEL CONTROL]]="",0,20)</f>
        <v>20</v>
      </c>
      <c r="Q57"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7" s="399" t="str">
        <f>IF(ISTEXT(Tabla46[[#This Row],[VALOR EVALUACION DISENO]]),"",IF(Tabla46[[#This Row],[VALOR EVALUACION DISENO]]&gt;96,DATOS!$AV$21,IF(Tabla46[[#This Row],[VALOR EVALUACION DISENO]]&gt;=86,DATOS!$AV$22,DATOS!$AV$23)))</f>
        <v/>
      </c>
      <c r="S57" s="409" t="s">
        <v>1012</v>
      </c>
      <c r="T57" s="399" t="str">
        <f>IFERROR(VLOOKUP(Tabla46[[#This Row],[% DE CUMPLIMIENTO DE LA EJECUCION DEL CONTROL]],DATOS!$AS$39:$AT$41,2,0),"")</f>
        <v>DÉBIL</v>
      </c>
      <c r="U57" s="414" t="str">
        <f>IF(Tabla46[[#This Row],[RESULTADO EVALUACIÓN DEL DISEÑO DEL CONTROL]]="","",SUMIFS(DATOS!$AT$50:$AT$58,DATOS!$AR$50:$AR$58,Tabla46[[#This Row],[RESULTADO EVALUACIÓN DEL DISEÑO DEL CONTROL]],DATOS!$AS$50:$AS$58,Tabla46[[#This Row],[RESULTADO EVALUACION DE LA EJECUCION]]))</f>
        <v/>
      </c>
    </row>
    <row r="58" spans="1:21" s="411" customFormat="1" x14ac:dyDescent="0.25">
      <c r="A58" s="401"/>
      <c r="B58" s="402"/>
      <c r="C58" s="402"/>
      <c r="D58" s="403"/>
      <c r="E58" s="404"/>
      <c r="F58" s="399"/>
      <c r="G58" s="399" t="str">
        <f>IFERROR(VLOOKUP(Tabla46[[#This Row],[ID RIESGO]],'1. IDENTIFICACION DEL RIESGO'!$AB$27:$AL$38,11,0),"")</f>
        <v/>
      </c>
      <c r="H58" s="399"/>
      <c r="I58" s="399"/>
      <c r="J58" s="399" t="s">
        <v>1008</v>
      </c>
      <c r="K58" s="399" t="s">
        <v>791</v>
      </c>
      <c r="L58" s="399"/>
      <c r="M58" s="399"/>
      <c r="N58" s="399" t="str">
        <f>IF(Tabla46[[#This Row],[ID RIESGO]]="","",IF(Tabla46[[#This Row],[DESCRIPCION DEL CONTROL]]="",0,15))</f>
        <v/>
      </c>
      <c r="O58" s="399" t="str">
        <f>IF(Tabla46[[#This Row],[ID RIESGO]]="","",IF(Tabla46[[#This Row],[RESPONSABLE DEL CONTROL (CARGO)]]="",0,20))</f>
        <v/>
      </c>
      <c r="P58" s="399">
        <f>IF(Tabla46[[#This Row],[PERIODICIDAD DE EJECUCIÓN DEL CONTROL]]="",0,20)</f>
        <v>20</v>
      </c>
      <c r="Q58"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8" s="399" t="str">
        <f>IF(ISTEXT(Tabla46[[#This Row],[VALOR EVALUACION DISENO]]),"",IF(Tabla46[[#This Row],[VALOR EVALUACION DISENO]]&gt;96,DATOS!$AV$21,IF(Tabla46[[#This Row],[VALOR EVALUACION DISENO]]&gt;=86,DATOS!$AV$22,DATOS!$AV$23)))</f>
        <v/>
      </c>
      <c r="S58" s="409" t="s">
        <v>1012</v>
      </c>
      <c r="T58" s="399" t="str">
        <f>IFERROR(VLOOKUP(Tabla46[[#This Row],[% DE CUMPLIMIENTO DE LA EJECUCION DEL CONTROL]],DATOS!$AS$39:$AT$41,2,0),"")</f>
        <v>DÉBIL</v>
      </c>
      <c r="U58" s="410" t="str">
        <f>IF(Tabla46[[#This Row],[RESULTADO EVALUACIÓN DEL DISEÑO DEL CONTROL]]="","",SUMIFS(DATOS!$AT$50:$AT$58,DATOS!$AR$50:$AR$58,Tabla46[[#This Row],[RESULTADO EVALUACIÓN DEL DISEÑO DEL CONTROL]],DATOS!$AS$50:$AS$58,Tabla46[[#This Row],[RESULTADO EVALUACION DE LA EJECUCION]]))</f>
        <v/>
      </c>
    </row>
    <row r="59" spans="1:21" s="411" customFormat="1" x14ac:dyDescent="0.25">
      <c r="A59" s="401"/>
      <c r="B59" s="402"/>
      <c r="C59" s="402"/>
      <c r="D59" s="403"/>
      <c r="E59" s="404"/>
      <c r="F59" s="399"/>
      <c r="G59" s="399" t="str">
        <f>IFERROR(VLOOKUP(Tabla46[[#This Row],[ID RIESGO]],'1. IDENTIFICACION DEL RIESGO'!$AB$27:$AL$38,11,0),"")</f>
        <v/>
      </c>
      <c r="H59" s="399"/>
      <c r="I59" s="399"/>
      <c r="J59" s="399" t="s">
        <v>1008</v>
      </c>
      <c r="K59" s="399" t="s">
        <v>791</v>
      </c>
      <c r="L59" s="399"/>
      <c r="M59" s="399"/>
      <c r="N59" s="399" t="str">
        <f>IF(Tabla46[[#This Row],[ID RIESGO]]="","",IF(Tabla46[[#This Row],[DESCRIPCION DEL CONTROL]]="",0,15))</f>
        <v/>
      </c>
      <c r="O59" s="399" t="str">
        <f>IF(Tabla46[[#This Row],[ID RIESGO]]="","",IF(Tabla46[[#This Row],[RESPONSABLE DEL CONTROL (CARGO)]]="",0,20))</f>
        <v/>
      </c>
      <c r="P59" s="399">
        <f>IF(Tabla46[[#This Row],[PERIODICIDAD DE EJECUCIÓN DEL CONTROL]]="",0,20)</f>
        <v>20</v>
      </c>
      <c r="Q59"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9" s="399" t="str">
        <f>IF(ISTEXT(Tabla46[[#This Row],[VALOR EVALUACION DISENO]]),"",IF(Tabla46[[#This Row],[VALOR EVALUACION DISENO]]&gt;96,DATOS!$AV$21,IF(Tabla46[[#This Row],[VALOR EVALUACION DISENO]]&gt;=86,DATOS!$AV$22,DATOS!$AV$23)))</f>
        <v/>
      </c>
      <c r="S59" s="409" t="s">
        <v>1012</v>
      </c>
      <c r="T59" s="399" t="str">
        <f>IFERROR(VLOOKUP(Tabla46[[#This Row],[% DE CUMPLIMIENTO DE LA EJECUCION DEL CONTROL]],DATOS!$AS$39:$AT$41,2,0),"")</f>
        <v>DÉBIL</v>
      </c>
      <c r="U59" s="410" t="str">
        <f>IF(Tabla46[[#This Row],[RESULTADO EVALUACIÓN DEL DISEÑO DEL CONTROL]]="","",SUMIFS(DATOS!$AT$50:$AT$58,DATOS!$AR$50:$AR$58,Tabla46[[#This Row],[RESULTADO EVALUACIÓN DEL DISEÑO DEL CONTROL]],DATOS!$AS$50:$AS$58,Tabla46[[#This Row],[RESULTADO EVALUACION DE LA EJECUCION]]))</f>
        <v/>
      </c>
    </row>
    <row r="60" spans="1:21" s="411" customFormat="1" x14ac:dyDescent="0.25">
      <c r="A60" s="401"/>
      <c r="B60" s="402"/>
      <c r="C60" s="402"/>
      <c r="D60" s="403"/>
      <c r="E60" s="404"/>
      <c r="F60" s="399"/>
      <c r="G60" s="399" t="str">
        <f>IFERROR(VLOOKUP(Tabla46[[#This Row],[ID RIESGO]],'1. IDENTIFICACION DEL RIESGO'!$AB$27:$AL$38,11,0),"")</f>
        <v/>
      </c>
      <c r="H60" s="399"/>
      <c r="I60" s="399"/>
      <c r="J60" s="399" t="s">
        <v>1008</v>
      </c>
      <c r="K60" s="399" t="s">
        <v>791</v>
      </c>
      <c r="L60" s="399"/>
      <c r="M60" s="399"/>
      <c r="N60" s="399" t="str">
        <f>IF(Tabla46[[#This Row],[ID RIESGO]]="","",IF(Tabla46[[#This Row],[DESCRIPCION DEL CONTROL]]="",0,15))</f>
        <v/>
      </c>
      <c r="O60" s="399" t="str">
        <f>IF(Tabla46[[#This Row],[ID RIESGO]]="","",IF(Tabla46[[#This Row],[RESPONSABLE DEL CONTROL (CARGO)]]="",0,20))</f>
        <v/>
      </c>
      <c r="P60" s="399">
        <f>IF(Tabla46[[#This Row],[PERIODICIDAD DE EJECUCIÓN DEL CONTROL]]="",0,20)</f>
        <v>20</v>
      </c>
      <c r="Q60" s="409"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0" s="399" t="str">
        <f>IF(ISTEXT(Tabla46[[#This Row],[VALOR EVALUACION DISENO]]),"",IF(Tabla46[[#This Row],[VALOR EVALUACION DISENO]]&gt;96,DATOS!$AV$21,IF(Tabla46[[#This Row],[VALOR EVALUACION DISENO]]&gt;=86,DATOS!$AV$22,DATOS!$AV$23)))</f>
        <v/>
      </c>
      <c r="S60" s="409" t="s">
        <v>1012</v>
      </c>
      <c r="T60" s="399" t="str">
        <f>IFERROR(VLOOKUP(Tabla46[[#This Row],[% DE CUMPLIMIENTO DE LA EJECUCION DEL CONTROL]],DATOS!$AS$39:$AT$41,2,0),"")</f>
        <v>DÉBIL</v>
      </c>
      <c r="U60" s="410" t="str">
        <f>IF(Tabla46[[#This Row],[RESULTADO EVALUACIÓN DEL DISEÑO DEL CONTROL]]="","",SUMIFS(DATOS!$AT$50:$AT$58,DATOS!$AR$50:$AR$58,Tabla46[[#This Row],[RESULTADO EVALUACIÓN DEL DISEÑO DEL CONTROL]],DATOS!$AS$50:$AS$58,Tabla46[[#This Row],[RESULTADO EVALUACION DE LA EJECUCION]]))</f>
        <v/>
      </c>
    </row>
    <row r="61" spans="1:21" s="235" customFormat="1" x14ac:dyDescent="0.25">
      <c r="A61" s="415"/>
      <c r="B61" s="67"/>
      <c r="C61" s="67"/>
      <c r="D61" s="80"/>
      <c r="E61" s="416"/>
      <c r="F61" s="417"/>
      <c r="G61" s="399" t="str">
        <f>IFERROR(VLOOKUP(Tabla46[[#This Row],[ID RIESGO]],'1. IDENTIFICACION DEL RIESGO'!$AB$27:$AL$38,11,0),"")</f>
        <v/>
      </c>
      <c r="H61" s="418"/>
      <c r="I61" s="399"/>
      <c r="J61" s="399" t="s">
        <v>1008</v>
      </c>
      <c r="K61" s="417" t="s">
        <v>796</v>
      </c>
      <c r="L61" s="417"/>
      <c r="M61" s="417"/>
      <c r="N61" s="417" t="str">
        <f>IF(Tabla46[[#This Row],[ID RIESGO]]="","",IF(Tabla46[[#This Row],[DESCRIPCION DEL CONTROL]]="",0,15))</f>
        <v/>
      </c>
      <c r="O61" s="437" t="str">
        <f>IF(Tabla46[[#This Row],[ID RIESGO]]="","",IF(Tabla46[[#This Row],[RESPONSABLE DEL CONTROL (CARGO)]]="",0,20))</f>
        <v/>
      </c>
      <c r="P61" s="399">
        <f>IF(Tabla46[[#This Row],[PERIODICIDAD DE EJECUCIÓN DEL CONTROL]]="",0,20)</f>
        <v>20</v>
      </c>
      <c r="Q61"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1" s="399" t="str">
        <f>IF(ISTEXT(Tabla46[[#This Row],[VALOR EVALUACION DISENO]]),"",IF(Tabla46[[#This Row],[VALOR EVALUACION DISENO]]&gt;96,DATOS!$AV$21,IF(Tabla46[[#This Row],[VALOR EVALUACION DISENO]]&gt;=86,DATOS!$AV$22,DATOS!$AV$23)))</f>
        <v/>
      </c>
      <c r="S61" s="409" t="s">
        <v>1012</v>
      </c>
      <c r="T61" s="437" t="str">
        <f>IFERROR(VLOOKUP(Tabla46[[#This Row],[% DE CUMPLIMIENTO DE LA EJECUCION DEL CONTROL]],DATOS!$AS$39:$AT$41,2,0),"")</f>
        <v>DÉBIL</v>
      </c>
      <c r="U61" s="439" t="str">
        <f>IF(Tabla46[[#This Row],[RESULTADO EVALUACIÓN DEL DISEÑO DEL CONTROL]]="","",SUMIFS(DATOS!$AT$50:$AT$58,DATOS!$AR$50:$AR$58,Tabla46[[#This Row],[RESULTADO EVALUACIÓN DEL DISEÑO DEL CONTROL]],DATOS!$AS$50:$AS$58,Tabla46[[#This Row],[RESULTADO EVALUACION DE LA EJECUCION]]))</f>
        <v/>
      </c>
    </row>
    <row r="62" spans="1:21" s="235" customFormat="1" x14ac:dyDescent="0.25">
      <c r="A62" s="415"/>
      <c r="B62" s="67"/>
      <c r="C62" s="67"/>
      <c r="D62" s="80"/>
      <c r="E62" s="416"/>
      <c r="F62" s="417"/>
      <c r="G62" s="399" t="str">
        <f>IFERROR(VLOOKUP(Tabla46[[#This Row],[ID RIESGO]],'1. IDENTIFICACION DEL RIESGO'!$AB$27:$AL$38,11,0),"")</f>
        <v/>
      </c>
      <c r="H62" s="418"/>
      <c r="I62" s="399"/>
      <c r="J62" s="399" t="s">
        <v>1008</v>
      </c>
      <c r="K62" s="417" t="s">
        <v>963</v>
      </c>
      <c r="L62" s="417"/>
      <c r="M62" s="417"/>
      <c r="N62" s="417" t="str">
        <f>IF(Tabla46[[#This Row],[ID RIESGO]]="","",IF(Tabla46[[#This Row],[DESCRIPCION DEL CONTROL]]="",0,15))</f>
        <v/>
      </c>
      <c r="O62" s="437" t="str">
        <f>IF(Tabla46[[#This Row],[ID RIESGO]]="","",IF(Tabla46[[#This Row],[RESPONSABLE DEL CONTROL (CARGO)]]="",0,20))</f>
        <v/>
      </c>
      <c r="P62" s="399">
        <f>IF(Tabla46[[#This Row],[PERIODICIDAD DE EJECUCIÓN DEL CONTROL]]="",0,20)</f>
        <v>20</v>
      </c>
      <c r="Q62"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2" s="399" t="str">
        <f>IF(ISTEXT(Tabla46[[#This Row],[VALOR EVALUACION DISENO]]),"",IF(Tabla46[[#This Row],[VALOR EVALUACION DISENO]]&gt;96,DATOS!$AV$21,IF(Tabla46[[#This Row],[VALOR EVALUACION DISENO]]&gt;=86,DATOS!$AV$22,DATOS!$AV$23)))</f>
        <v/>
      </c>
      <c r="S62" s="409" t="s">
        <v>1012</v>
      </c>
      <c r="T62" s="437" t="str">
        <f>IFERROR(VLOOKUP(Tabla46[[#This Row],[% DE CUMPLIMIENTO DE LA EJECUCION DEL CONTROL]],DATOS!$AS$39:$AT$41,2,0),"")</f>
        <v>DÉBIL</v>
      </c>
      <c r="U62" s="439" t="str">
        <f>IF(Tabla46[[#This Row],[RESULTADO EVALUACIÓN DEL DISEÑO DEL CONTROL]]="","",SUMIFS(DATOS!$AT$50:$AT$58,DATOS!$AR$50:$AR$58,Tabla46[[#This Row],[RESULTADO EVALUACIÓN DEL DISEÑO DEL CONTROL]],DATOS!$AS$50:$AS$58,Tabla46[[#This Row],[RESULTADO EVALUACION DE LA EJECUCION]]))</f>
        <v/>
      </c>
    </row>
    <row r="63" spans="1:21" s="235" customFormat="1" ht="15" customHeight="1" x14ac:dyDescent="0.25">
      <c r="A63" s="415"/>
      <c r="B63" s="67"/>
      <c r="C63" s="67"/>
      <c r="D63" s="80"/>
      <c r="E63" s="416"/>
      <c r="F63" s="417"/>
      <c r="G63" s="437" t="str">
        <f>IFERROR(VLOOKUP(Tabla46[[#This Row],[ID RIESGO]],'1. IDENTIFICACION DEL RIESGO'!$AB$27:$AL$38,11,0),"")</f>
        <v/>
      </c>
      <c r="H63" s="417"/>
      <c r="I63" s="399"/>
      <c r="J63" s="399" t="s">
        <v>1008</v>
      </c>
      <c r="K63" s="417" t="s">
        <v>795</v>
      </c>
      <c r="L63" s="417"/>
      <c r="M63" s="417"/>
      <c r="N63" s="417" t="str">
        <f>IF(Tabla46[[#This Row],[ID RIESGO]]="","",IF(Tabla46[[#This Row],[DESCRIPCION DEL CONTROL]]="",0,15))</f>
        <v/>
      </c>
      <c r="O63" s="440" t="str">
        <f>IF(Tabla46[[#This Row],[ID RIESGO]]="","",IF(Tabla46[[#This Row],[RESPONSABLE DEL CONTROL (CARGO)]]="",0,20))</f>
        <v/>
      </c>
      <c r="P63" s="399">
        <f>IF(Tabla46[[#This Row],[PERIODICIDAD DE EJECUCIÓN DEL CONTROL]]="",0,20)</f>
        <v>20</v>
      </c>
      <c r="Q63"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3" s="399" t="str">
        <f>IF(ISTEXT(Tabla46[[#This Row],[VALOR EVALUACION DISENO]]),"",IF(Tabla46[[#This Row],[VALOR EVALUACION DISENO]]&gt;96,DATOS!$AV$21,IF(Tabla46[[#This Row],[VALOR EVALUACION DISENO]]&gt;=86,DATOS!$AV$22,DATOS!$AV$23)))</f>
        <v/>
      </c>
      <c r="S63" s="409" t="s">
        <v>1012</v>
      </c>
      <c r="T63" s="437" t="str">
        <f>IFERROR(VLOOKUP(Tabla46[[#This Row],[% DE CUMPLIMIENTO DE LA EJECUCION DEL CONTROL]],DATOS!$AS$39:$AT$41,2,0),"")</f>
        <v>DÉBIL</v>
      </c>
      <c r="U63" s="441" t="str">
        <f>IF(Tabla46[[#This Row],[RESULTADO EVALUACIÓN DEL DISEÑO DEL CONTROL]]="","",SUMIFS(DATOS!$AT$50:$AT$58,DATOS!$AR$50:$AR$58,Tabla46[[#This Row],[RESULTADO EVALUACIÓN DEL DISEÑO DEL CONTROL]],DATOS!$AS$50:$AS$58,Tabla46[[#This Row],[RESULTADO EVALUACION DE LA EJECUCION]]))</f>
        <v/>
      </c>
    </row>
    <row r="64" spans="1:21" s="235" customFormat="1" ht="15" customHeight="1" x14ac:dyDescent="0.25">
      <c r="A64" s="415"/>
      <c r="B64" s="67"/>
      <c r="C64" s="67"/>
      <c r="D64" s="80"/>
      <c r="E64" s="416"/>
      <c r="F64" s="417"/>
      <c r="G64" s="437" t="str">
        <f>IFERROR(VLOOKUP(Tabla46[[#This Row],[ID RIESGO]],'1. IDENTIFICACION DEL RIESGO'!$AB$27:$AL$38,11,0),"")</f>
        <v/>
      </c>
      <c r="H64" s="417"/>
      <c r="I64" s="399"/>
      <c r="J64" s="399" t="s">
        <v>1008</v>
      </c>
      <c r="K64" s="417" t="s">
        <v>791</v>
      </c>
      <c r="L64" s="417"/>
      <c r="M64" s="417"/>
      <c r="N64" s="417" t="str">
        <f>IF(Tabla46[[#This Row],[ID RIESGO]]="","",IF(Tabla46[[#This Row],[DESCRIPCION DEL CONTROL]]="",0,15))</f>
        <v/>
      </c>
      <c r="O64" s="440" t="str">
        <f>IF(Tabla46[[#This Row],[ID RIESGO]]="","",IF(Tabla46[[#This Row],[RESPONSABLE DEL CONTROL (CARGO)]]="",0,20))</f>
        <v/>
      </c>
      <c r="P64" s="399">
        <f>IF(Tabla46[[#This Row],[PERIODICIDAD DE EJECUCIÓN DEL CONTROL]]="",0,20)</f>
        <v>20</v>
      </c>
      <c r="Q64"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4" s="399" t="str">
        <f>IF(ISTEXT(Tabla46[[#This Row],[VALOR EVALUACION DISENO]]),"",IF(Tabla46[[#This Row],[VALOR EVALUACION DISENO]]&gt;96,DATOS!$AV$21,IF(Tabla46[[#This Row],[VALOR EVALUACION DISENO]]&gt;=86,DATOS!$AV$22,DATOS!$AV$23)))</f>
        <v/>
      </c>
      <c r="S64" s="409" t="s">
        <v>1012</v>
      </c>
      <c r="T64" s="437" t="str">
        <f>IFERROR(VLOOKUP(Tabla46[[#This Row],[% DE CUMPLIMIENTO DE LA EJECUCION DEL CONTROL]],DATOS!$AS$39:$AT$41,2,0),"")</f>
        <v>DÉBIL</v>
      </c>
      <c r="U64" s="441" t="str">
        <f>IF(Tabla46[[#This Row],[RESULTADO EVALUACIÓN DEL DISEÑO DEL CONTROL]]="","",SUMIFS(DATOS!$AT$50:$AT$58,DATOS!$AR$50:$AR$58,Tabla46[[#This Row],[RESULTADO EVALUACIÓN DEL DISEÑO DEL CONTROL]],DATOS!$AS$50:$AS$58,Tabla46[[#This Row],[RESULTADO EVALUACION DE LA EJECUCION]]))</f>
        <v/>
      </c>
    </row>
    <row r="65" spans="1:21" s="235" customFormat="1" ht="15" customHeight="1" x14ac:dyDescent="0.25">
      <c r="A65" s="415"/>
      <c r="B65" s="67"/>
      <c r="C65" s="67"/>
      <c r="D65" s="80"/>
      <c r="E65" s="416"/>
      <c r="F65" s="417"/>
      <c r="G65" s="437" t="str">
        <f>IFERROR(VLOOKUP(Tabla46[[#This Row],[ID RIESGO]],'1. IDENTIFICACION DEL RIESGO'!$AB$27:$AL$38,11,0),"")</f>
        <v/>
      </c>
      <c r="H65" s="417"/>
      <c r="I65" s="399"/>
      <c r="J65" s="399" t="s">
        <v>1008</v>
      </c>
      <c r="K65" s="417" t="s">
        <v>795</v>
      </c>
      <c r="L65" s="417"/>
      <c r="M65" s="417"/>
      <c r="N65" s="417" t="str">
        <f>IF(Tabla46[[#This Row],[ID RIESGO]]="","",IF(Tabla46[[#This Row],[DESCRIPCION DEL CONTROL]]="",0,15))</f>
        <v/>
      </c>
      <c r="O65" s="440" t="str">
        <f>IF(Tabla46[[#This Row],[ID RIESGO]]="","",IF(Tabla46[[#This Row],[RESPONSABLE DEL CONTROL (CARGO)]]="",0,20))</f>
        <v/>
      </c>
      <c r="P65" s="399">
        <f>IF(Tabla46[[#This Row],[PERIODICIDAD DE EJECUCIÓN DEL CONTROL]]="",0,20)</f>
        <v>20</v>
      </c>
      <c r="Q65"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5" s="399" t="str">
        <f>IF(ISTEXT(Tabla46[[#This Row],[VALOR EVALUACION DISENO]]),"",IF(Tabla46[[#This Row],[VALOR EVALUACION DISENO]]&gt;96,DATOS!$AV$21,IF(Tabla46[[#This Row],[VALOR EVALUACION DISENO]]&gt;=86,DATOS!$AV$22,DATOS!$AV$23)))</f>
        <v/>
      </c>
      <c r="S65" s="409" t="s">
        <v>1012</v>
      </c>
      <c r="T65" s="437" t="str">
        <f>IFERROR(VLOOKUP(Tabla46[[#This Row],[% DE CUMPLIMIENTO DE LA EJECUCION DEL CONTROL]],DATOS!$AS$39:$AT$41,2,0),"")</f>
        <v>DÉBIL</v>
      </c>
      <c r="U65" s="441" t="str">
        <f>IF(Tabla46[[#This Row],[RESULTADO EVALUACIÓN DEL DISEÑO DEL CONTROL]]="","",SUMIFS(DATOS!$AT$50:$AT$58,DATOS!$AR$50:$AR$58,Tabla46[[#This Row],[RESULTADO EVALUACIÓN DEL DISEÑO DEL CONTROL]],DATOS!$AS$50:$AS$58,Tabla46[[#This Row],[RESULTADO EVALUACION DE LA EJECUCION]]))</f>
        <v/>
      </c>
    </row>
    <row r="66" spans="1:21" s="235" customFormat="1" ht="15" customHeight="1" x14ac:dyDescent="0.25">
      <c r="A66" s="415"/>
      <c r="B66" s="67"/>
      <c r="C66" s="67"/>
      <c r="D66" s="80"/>
      <c r="E66" s="416"/>
      <c r="F66" s="417"/>
      <c r="G66" s="437" t="str">
        <f>IFERROR(VLOOKUP(Tabla46[[#This Row],[ID RIESGO]],'1. IDENTIFICACION DEL RIESGO'!$AB$27:$AL$38,11,0),"")</f>
        <v/>
      </c>
      <c r="H66" s="417"/>
      <c r="I66" s="399"/>
      <c r="J66" s="399" t="s">
        <v>1008</v>
      </c>
      <c r="K66" s="417" t="s">
        <v>963</v>
      </c>
      <c r="L66" s="417"/>
      <c r="M66" s="417"/>
      <c r="N66" s="417" t="str">
        <f>IF(Tabla46[[#This Row],[ID RIESGO]]="","",IF(Tabla46[[#This Row],[DESCRIPCION DEL CONTROL]]="",0,15))</f>
        <v/>
      </c>
      <c r="O66" s="437" t="str">
        <f>IF(Tabla46[[#This Row],[ID RIESGO]]="","",IF(Tabla46[[#This Row],[RESPONSABLE DEL CONTROL (CARGO)]]="",0,20))</f>
        <v/>
      </c>
      <c r="P66" s="399">
        <f>IF(Tabla46[[#This Row],[PERIODICIDAD DE EJECUCIÓN DEL CONTROL]]="",0,20)</f>
        <v>20</v>
      </c>
      <c r="Q66"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6" s="399" t="str">
        <f>IF(ISTEXT(Tabla46[[#This Row],[VALOR EVALUACION DISENO]]),"",IF(Tabla46[[#This Row],[VALOR EVALUACION DISENO]]&gt;96,DATOS!$AV$21,IF(Tabla46[[#This Row],[VALOR EVALUACION DISENO]]&gt;=86,DATOS!$AV$22,DATOS!$AV$23)))</f>
        <v/>
      </c>
      <c r="S66" s="409" t="s">
        <v>1012</v>
      </c>
      <c r="T66" s="437" t="str">
        <f>IFERROR(VLOOKUP(Tabla46[[#This Row],[% DE CUMPLIMIENTO DE LA EJECUCION DEL CONTROL]],DATOS!$AS$39:$AT$41,2,0),"")</f>
        <v>DÉBIL</v>
      </c>
      <c r="U66" s="439" t="str">
        <f>IF(Tabla46[[#This Row],[RESULTADO EVALUACIÓN DEL DISEÑO DEL CONTROL]]="","",SUMIFS(DATOS!$AT$50:$AT$58,DATOS!$AR$50:$AR$58,Tabla46[[#This Row],[RESULTADO EVALUACIÓN DEL DISEÑO DEL CONTROL]],DATOS!$AS$50:$AS$58,Tabla46[[#This Row],[RESULTADO EVALUACION DE LA EJECUCION]]))</f>
        <v/>
      </c>
    </row>
    <row r="67" spans="1:21" s="235" customFormat="1" ht="38.450000000000003" customHeight="1" x14ac:dyDescent="0.25">
      <c r="A67" s="415"/>
      <c r="B67" s="67"/>
      <c r="C67" s="67"/>
      <c r="D67" s="80"/>
      <c r="E67" s="416"/>
      <c r="F67" s="417"/>
      <c r="G67" s="399" t="s">
        <v>977</v>
      </c>
      <c r="H67" s="418"/>
      <c r="I67" s="418"/>
      <c r="J67" s="399" t="s">
        <v>1008</v>
      </c>
      <c r="K67" s="417" t="s">
        <v>795</v>
      </c>
      <c r="L67" s="417"/>
      <c r="M67" s="417"/>
      <c r="N67" s="417" t="str">
        <f>IF(Tabla46[[#This Row],[ID RIESGO]]="","",IF(Tabla46[[#This Row],[DESCRIPCION DEL CONTROL]]="",0,15))</f>
        <v/>
      </c>
      <c r="O67" s="437" t="str">
        <f>IF(Tabla46[[#This Row],[ID RIESGO]]="","",IF(Tabla46[[#This Row],[RESPONSABLE DEL CONTROL (CARGO)]]="",0,20))</f>
        <v/>
      </c>
      <c r="P67" s="399">
        <f>IF(Tabla46[[#This Row],[PERIODICIDAD DE EJECUCIÓN DEL CONTROL]]="",0,20)</f>
        <v>20</v>
      </c>
      <c r="Q67"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7" s="399" t="str">
        <f>IF(ISTEXT(Tabla46[[#This Row],[VALOR EVALUACION DISENO]]),"",IF(Tabla46[[#This Row],[VALOR EVALUACION DISENO]]&gt;96,DATOS!$AV$21,IF(Tabla46[[#This Row],[VALOR EVALUACION DISENO]]&gt;=86,DATOS!$AV$22,DATOS!$AV$23)))</f>
        <v/>
      </c>
      <c r="S67" s="409" t="s">
        <v>1012</v>
      </c>
      <c r="T67" s="437" t="str">
        <f>IFERROR(VLOOKUP(Tabla46[[#This Row],[% DE CUMPLIMIENTO DE LA EJECUCION DEL CONTROL]],DATOS!$AS$39:$AT$41,2,0),"")</f>
        <v>DÉBIL</v>
      </c>
      <c r="U67" s="439" t="str">
        <f>IF(Tabla46[[#This Row],[RESULTADO EVALUACIÓN DEL DISEÑO DEL CONTROL]]="","",SUMIFS(DATOS!$AT$50:$AT$58,DATOS!$AR$50:$AR$58,Tabla46[[#This Row],[RESULTADO EVALUACIÓN DEL DISEÑO DEL CONTROL]],DATOS!$AS$50:$AS$58,Tabla46[[#This Row],[RESULTADO EVALUACION DE LA EJECUCION]]))</f>
        <v/>
      </c>
    </row>
    <row r="68" spans="1:21" s="235" customFormat="1" ht="32.450000000000003" customHeight="1" x14ac:dyDescent="0.25">
      <c r="A68" s="415"/>
      <c r="B68" s="67"/>
      <c r="C68" s="67"/>
      <c r="D68" s="80"/>
      <c r="E68" s="416"/>
      <c r="F68" s="417"/>
      <c r="G68" s="399" t="s">
        <v>977</v>
      </c>
      <c r="H68" s="417"/>
      <c r="I68" s="418"/>
      <c r="J68" s="399" t="s">
        <v>1008</v>
      </c>
      <c r="K68" s="417" t="s">
        <v>796</v>
      </c>
      <c r="L68" s="417"/>
      <c r="M68" s="417"/>
      <c r="N68" s="417" t="str">
        <f>IF(Tabla46[[#This Row],[ID RIESGO]]="","",IF(Tabla46[[#This Row],[DESCRIPCION DEL CONTROL]]="",0,15))</f>
        <v/>
      </c>
      <c r="O68" s="437" t="str">
        <f>IF(Tabla46[[#This Row],[ID RIESGO]]="","",IF(Tabla46[[#This Row],[RESPONSABLE DEL CONTROL (CARGO)]]="",0,20))</f>
        <v/>
      </c>
      <c r="P68" s="399">
        <f>IF(Tabla46[[#This Row],[PERIODICIDAD DE EJECUCIÓN DEL CONTROL]]="",0,20)</f>
        <v>20</v>
      </c>
      <c r="Q68"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8" s="399" t="str">
        <f>IF(ISTEXT(Tabla46[[#This Row],[VALOR EVALUACION DISENO]]),"",IF(Tabla46[[#This Row],[VALOR EVALUACION DISENO]]&gt;96,DATOS!$AV$21,IF(Tabla46[[#This Row],[VALOR EVALUACION DISENO]]&gt;=86,DATOS!$AV$22,DATOS!$AV$23)))</f>
        <v/>
      </c>
      <c r="S68" s="409" t="s">
        <v>1012</v>
      </c>
      <c r="T68" s="437" t="str">
        <f>IFERROR(VLOOKUP(Tabla46[[#This Row],[% DE CUMPLIMIENTO DE LA EJECUCION DEL CONTROL]],DATOS!$AS$39:$AT$41,2,0),"")</f>
        <v>DÉBIL</v>
      </c>
      <c r="U68" s="439" t="str">
        <f>IF(Tabla46[[#This Row],[RESULTADO EVALUACIÓN DEL DISEÑO DEL CONTROL]]="","",SUMIFS(DATOS!$AT$50:$AT$58,DATOS!$AR$50:$AR$58,Tabla46[[#This Row],[RESULTADO EVALUACIÓN DEL DISEÑO DEL CONTROL]],DATOS!$AS$50:$AS$58,Tabla46[[#This Row],[RESULTADO EVALUACION DE LA EJECUCION]]))</f>
        <v/>
      </c>
    </row>
    <row r="69" spans="1:21" s="235" customFormat="1" ht="31.9" customHeight="1" x14ac:dyDescent="0.25">
      <c r="A69" s="415"/>
      <c r="B69" s="67"/>
      <c r="C69" s="67"/>
      <c r="D69" s="80"/>
      <c r="E69" s="416"/>
      <c r="F69" s="417"/>
      <c r="G69" s="399" t="str">
        <f>IFERROR(VLOOKUP(Tabla46[[#This Row],[ID RIESGO]],'1. IDENTIFICACION DEL RIESGO'!$AB$27:$AL$38,11,0),"")</f>
        <v/>
      </c>
      <c r="H69" s="418"/>
      <c r="I69" s="418"/>
      <c r="J69" s="399" t="s">
        <v>1008</v>
      </c>
      <c r="K69" s="417" t="s">
        <v>963</v>
      </c>
      <c r="L69" s="417"/>
      <c r="M69" s="417"/>
      <c r="N69" s="417" t="str">
        <f>IF(Tabla46[[#This Row],[ID RIESGO]]="","",IF(Tabla46[[#This Row],[DESCRIPCION DEL CONTROL]]="",0,15))</f>
        <v/>
      </c>
      <c r="O69" s="437" t="str">
        <f>IF(Tabla46[[#This Row],[ID RIESGO]]="","",IF(Tabla46[[#This Row],[RESPONSABLE DEL CONTROL (CARGO)]]="",0,20))</f>
        <v/>
      </c>
      <c r="P69" s="399">
        <f>IF(Tabla46[[#This Row],[PERIODICIDAD DE EJECUCIÓN DEL CONTROL]]="",0,20)</f>
        <v>20</v>
      </c>
      <c r="Q69"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9" s="399" t="str">
        <f>IF(ISTEXT(Tabla46[[#This Row],[VALOR EVALUACION DISENO]]),"",IF(Tabla46[[#This Row],[VALOR EVALUACION DISENO]]&gt;96,DATOS!$AV$21,IF(Tabla46[[#This Row],[VALOR EVALUACION DISENO]]&gt;=86,DATOS!$AV$22,DATOS!$AV$23)))</f>
        <v/>
      </c>
      <c r="S69" s="409" t="s">
        <v>1012</v>
      </c>
      <c r="T69" s="437" t="str">
        <f>IFERROR(VLOOKUP(Tabla46[[#This Row],[% DE CUMPLIMIENTO DE LA EJECUCION DEL CONTROL]],DATOS!$AS$39:$AT$41,2,0),"")</f>
        <v>DÉBIL</v>
      </c>
      <c r="U69" s="439" t="str">
        <f>IF(Tabla46[[#This Row],[RESULTADO EVALUACIÓN DEL DISEÑO DEL CONTROL]]="","",SUMIFS(DATOS!$AT$50:$AT$58,DATOS!$AR$50:$AR$58,Tabla46[[#This Row],[RESULTADO EVALUACIÓN DEL DISEÑO DEL CONTROL]],DATOS!$AS$50:$AS$58,Tabla46[[#This Row],[RESULTADO EVALUACION DE LA EJECUCION]]))</f>
        <v/>
      </c>
    </row>
    <row r="70" spans="1:21" s="235" customFormat="1" ht="27.6" customHeight="1" x14ac:dyDescent="0.25">
      <c r="A70" s="415"/>
      <c r="B70" s="67"/>
      <c r="C70" s="67"/>
      <c r="D70" s="80"/>
      <c r="E70" s="416"/>
      <c r="F70" s="417"/>
      <c r="G70" s="399" t="str">
        <f>IFERROR(VLOOKUP(Tabla46[[#This Row],[ID RIESGO]],'1. IDENTIFICACION DEL RIESGO'!$AB$27:$AL$38,11,0),"")</f>
        <v/>
      </c>
      <c r="H70" s="418"/>
      <c r="I70" s="418"/>
      <c r="J70" s="399" t="s">
        <v>1008</v>
      </c>
      <c r="K70" s="417" t="s">
        <v>963</v>
      </c>
      <c r="L70" s="417"/>
      <c r="M70" s="417"/>
      <c r="N70" s="417" t="str">
        <f>IF(Tabla46[[#This Row],[ID RIESGO]]="","",IF(Tabla46[[#This Row],[DESCRIPCION DEL CONTROL]]="",0,15))</f>
        <v/>
      </c>
      <c r="O70" s="437" t="str">
        <f>IF(Tabla46[[#This Row],[ID RIESGO]]="","",IF(Tabla46[[#This Row],[RESPONSABLE DEL CONTROL (CARGO)]]="",0,20))</f>
        <v/>
      </c>
      <c r="P70" s="399">
        <f>IF(Tabla46[[#This Row],[PERIODICIDAD DE EJECUCIÓN DEL CONTROL]]="",0,20)</f>
        <v>20</v>
      </c>
      <c r="Q70"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0" s="399" t="str">
        <f>IF(ISTEXT(Tabla46[[#This Row],[VALOR EVALUACION DISENO]]),"",IF(Tabla46[[#This Row],[VALOR EVALUACION DISENO]]&gt;96,DATOS!$AV$21,IF(Tabla46[[#This Row],[VALOR EVALUACION DISENO]]&gt;=86,DATOS!$AV$22,DATOS!$AV$23)))</f>
        <v/>
      </c>
      <c r="S70" s="409" t="s">
        <v>1012</v>
      </c>
      <c r="T70" s="437" t="str">
        <f>IFERROR(VLOOKUP(Tabla46[[#This Row],[% DE CUMPLIMIENTO DE LA EJECUCION DEL CONTROL]],DATOS!$AS$39:$AT$41,2,0),"")</f>
        <v>DÉBIL</v>
      </c>
      <c r="U70" s="439" t="str">
        <f>IF(Tabla46[[#This Row],[RESULTADO EVALUACIÓN DEL DISEÑO DEL CONTROL]]="","",SUMIFS(DATOS!$AT$50:$AT$58,DATOS!$AR$50:$AR$58,Tabla46[[#This Row],[RESULTADO EVALUACIÓN DEL DISEÑO DEL CONTROL]],DATOS!$AS$50:$AS$58,Tabla46[[#This Row],[RESULTADO EVALUACION DE LA EJECUCION]]))</f>
        <v/>
      </c>
    </row>
    <row r="71" spans="1:21" s="235" customFormat="1" ht="15" customHeight="1" x14ac:dyDescent="0.25">
      <c r="A71" s="415"/>
      <c r="B71" s="67"/>
      <c r="C71" s="67"/>
      <c r="D71" s="80"/>
      <c r="E71" s="416"/>
      <c r="F71" s="417"/>
      <c r="G71" s="437" t="str">
        <f>IFERROR(VLOOKUP(Tabla46[[#This Row],[ID RIESGO]],'1. IDENTIFICACION DEL RIESGO'!$AB$27:$AL$38,11,0),"")</f>
        <v/>
      </c>
      <c r="H71" s="417"/>
      <c r="I71" s="417"/>
      <c r="J71" s="399" t="s">
        <v>1008</v>
      </c>
      <c r="K71" s="417" t="s">
        <v>963</v>
      </c>
      <c r="L71" s="417"/>
      <c r="M71" s="417"/>
      <c r="N71" s="417" t="str">
        <f>IF(Tabla46[[#This Row],[ID RIESGO]]="","",IF(Tabla46[[#This Row],[DESCRIPCION DEL CONTROL]]="",0,15))</f>
        <v/>
      </c>
      <c r="O71" s="437" t="str">
        <f>IF(Tabla46[[#This Row],[ID RIESGO]]="","",IF(Tabla46[[#This Row],[RESPONSABLE DEL CONTROL (CARGO)]]="",0,20))</f>
        <v/>
      </c>
      <c r="P71" s="399">
        <f>IF(Tabla46[[#This Row],[PERIODICIDAD DE EJECUCIÓN DEL CONTROL]]="",0,20)</f>
        <v>20</v>
      </c>
      <c r="Q71"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1" s="399" t="str">
        <f>IF(ISTEXT(Tabla46[[#This Row],[VALOR EVALUACION DISENO]]),"",IF(Tabla46[[#This Row],[VALOR EVALUACION DISENO]]&gt;96,DATOS!$AV$21,IF(Tabla46[[#This Row],[VALOR EVALUACION DISENO]]&gt;=86,DATOS!$AV$22,DATOS!$AV$23)))</f>
        <v/>
      </c>
      <c r="S71" s="409" t="s">
        <v>1012</v>
      </c>
      <c r="T71" s="437" t="str">
        <f>IFERROR(VLOOKUP(Tabla46[[#This Row],[% DE CUMPLIMIENTO DE LA EJECUCION DEL CONTROL]],DATOS!$AS$39:$AT$41,2,0),"")</f>
        <v>DÉBIL</v>
      </c>
      <c r="U71" s="439" t="str">
        <f>IF(Tabla46[[#This Row],[RESULTADO EVALUACIÓN DEL DISEÑO DEL CONTROL]]="","",SUMIFS(DATOS!$AT$50:$AT$58,DATOS!$AR$50:$AR$58,Tabla46[[#This Row],[RESULTADO EVALUACIÓN DEL DISEÑO DEL CONTROL]],DATOS!$AS$50:$AS$58,Tabla46[[#This Row],[RESULTADO EVALUACION DE LA EJECUCION]]))</f>
        <v/>
      </c>
    </row>
    <row r="72" spans="1:21" s="235" customFormat="1" ht="15" customHeight="1" x14ac:dyDescent="0.25">
      <c r="A72" s="415"/>
      <c r="B72" s="67"/>
      <c r="C72" s="67"/>
      <c r="D72" s="80"/>
      <c r="E72" s="416"/>
      <c r="F72" s="417"/>
      <c r="G72" s="437" t="str">
        <f>IFERROR(VLOOKUP(Tabla46[[#This Row],[ID RIESGO]],'1. IDENTIFICACION DEL RIESGO'!$AB$27:$AL$38,11,0),"")</f>
        <v/>
      </c>
      <c r="H72" s="417"/>
      <c r="I72" s="417"/>
      <c r="J72" s="417"/>
      <c r="K72" s="417"/>
      <c r="L72" s="417"/>
      <c r="M72" s="417"/>
      <c r="N72" s="417" t="str">
        <f>IF(Tabla46[[#This Row],[ID RIESGO]]="","",IF(Tabla46[[#This Row],[DESCRIPCION DEL CONTROL]]="",0,15))</f>
        <v/>
      </c>
      <c r="O72" s="437" t="str">
        <f>IF(Tabla46[[#This Row],[ID RIESGO]]="","",IF(Tabla46[[#This Row],[RESPONSABLE DEL CONTROL (CARGO)]]="",0,20))</f>
        <v/>
      </c>
      <c r="P72" s="399">
        <f>IF(Tabla46[[#This Row],[PERIODICIDAD DE EJECUCIÓN DEL CONTROL]]="",0,20)</f>
        <v>0</v>
      </c>
      <c r="Q72"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2" s="399" t="str">
        <f>IF(ISTEXT(Tabla46[[#This Row],[VALOR EVALUACION DISENO]]),"",IF(Tabla46[[#This Row],[VALOR EVALUACION DISENO]]&gt;96,DATOS!$AV$21,IF(Tabla46[[#This Row],[VALOR EVALUACION DISENO]]&gt;=86,DATOS!$AV$22,DATOS!$AV$23)))</f>
        <v/>
      </c>
      <c r="S72" s="442"/>
      <c r="T72" s="437" t="str">
        <f>IFERROR(VLOOKUP(Tabla46[[#This Row],[% DE CUMPLIMIENTO DE LA EJECUCION DEL CONTROL]],DATOS!$AS$39:$AT$41,2,0),"")</f>
        <v/>
      </c>
      <c r="U72" s="439" t="str">
        <f>IF(Tabla46[[#This Row],[RESULTADO EVALUACIÓN DEL DISEÑO DEL CONTROL]]="","",SUMIFS(DATOS!$AT$50:$AT$58,DATOS!$AR$50:$AR$58,Tabla46[[#This Row],[RESULTADO EVALUACIÓN DEL DISEÑO DEL CONTROL]],DATOS!$AS$50:$AS$58,Tabla46[[#This Row],[RESULTADO EVALUACION DE LA EJECUCION]]))</f>
        <v/>
      </c>
    </row>
    <row r="73" spans="1:21" s="235" customFormat="1" ht="15" customHeight="1" x14ac:dyDescent="0.25">
      <c r="A73" s="415"/>
      <c r="B73" s="67"/>
      <c r="C73" s="67"/>
      <c r="D73" s="80"/>
      <c r="E73" s="416"/>
      <c r="F73" s="417"/>
      <c r="G73" s="437" t="str">
        <f>IFERROR(VLOOKUP(Tabla46[[#This Row],[ID RIESGO]],'1. IDENTIFICACION DEL RIESGO'!$AB$27:$AL$38,11,0),"")</f>
        <v/>
      </c>
      <c r="H73" s="417"/>
      <c r="I73" s="417"/>
      <c r="J73" s="417"/>
      <c r="K73" s="417"/>
      <c r="L73" s="417"/>
      <c r="M73" s="417"/>
      <c r="N73" s="417" t="str">
        <f>IF(Tabla46[[#This Row],[ID RIESGO]]="","",IF(Tabla46[[#This Row],[DESCRIPCION DEL CONTROL]]="",0,15))</f>
        <v/>
      </c>
      <c r="O73" s="437" t="str">
        <f>IF(Tabla46[[#This Row],[ID RIESGO]]="","",IF(Tabla46[[#This Row],[RESPONSABLE DEL CONTROL (CARGO)]]="",0,20))</f>
        <v/>
      </c>
      <c r="P73" s="399">
        <f>IF(Tabla46[[#This Row],[PERIODICIDAD DE EJECUCIÓN DEL CONTROL]]="",0,20)</f>
        <v>0</v>
      </c>
      <c r="Q73"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3" s="399" t="str">
        <f>IF(ISTEXT(Tabla46[[#This Row],[VALOR EVALUACION DISENO]]),"",IF(Tabla46[[#This Row],[VALOR EVALUACION DISENO]]&gt;96,DATOS!$AV$21,IF(Tabla46[[#This Row],[VALOR EVALUACION DISENO]]&gt;=86,DATOS!$AV$22,DATOS!$AV$23)))</f>
        <v/>
      </c>
      <c r="S73" s="442"/>
      <c r="T73" s="437" t="str">
        <f>IFERROR(VLOOKUP(Tabla46[[#This Row],[% DE CUMPLIMIENTO DE LA EJECUCION DEL CONTROL]],DATOS!$AS$39:$AT$41,2,0),"")</f>
        <v/>
      </c>
      <c r="U73" s="439" t="str">
        <f>IF(Tabla46[[#This Row],[RESULTADO EVALUACIÓN DEL DISEÑO DEL CONTROL]]="","",SUMIFS(DATOS!$AT$50:$AT$58,DATOS!$AR$50:$AR$58,Tabla46[[#This Row],[RESULTADO EVALUACIÓN DEL DISEÑO DEL CONTROL]],DATOS!$AS$50:$AS$58,Tabla46[[#This Row],[RESULTADO EVALUACION DE LA EJECUCION]]))</f>
        <v/>
      </c>
    </row>
    <row r="74" spans="1:21" s="235" customFormat="1" ht="15" customHeight="1" x14ac:dyDescent="0.25">
      <c r="A74" s="415"/>
      <c r="B74" s="67"/>
      <c r="C74" s="67"/>
      <c r="D74" s="80"/>
      <c r="E74" s="416"/>
      <c r="F74" s="417"/>
      <c r="G74" s="437" t="str">
        <f>IFERROR(VLOOKUP(Tabla46[[#This Row],[ID RIESGO]],'1. IDENTIFICACION DEL RIESGO'!$AB$27:$AL$38,11,0),"")</f>
        <v/>
      </c>
      <c r="H74" s="417"/>
      <c r="I74" s="417"/>
      <c r="J74" s="417"/>
      <c r="K74" s="417"/>
      <c r="L74" s="417"/>
      <c r="M74" s="417"/>
      <c r="N74" s="417" t="str">
        <f>IF(Tabla46[[#This Row],[ID RIESGO]]="","",IF(Tabla46[[#This Row],[DESCRIPCION DEL CONTROL]]="",0,15))</f>
        <v/>
      </c>
      <c r="O74" s="437" t="str">
        <f>IF(Tabla46[[#This Row],[ID RIESGO]]="","",IF(Tabla46[[#This Row],[RESPONSABLE DEL CONTROL (CARGO)]]="",0,20))</f>
        <v/>
      </c>
      <c r="P74" s="399">
        <f>IF(Tabla46[[#This Row],[PERIODICIDAD DE EJECUCIÓN DEL CONTROL]]="",0,20)</f>
        <v>0</v>
      </c>
      <c r="Q74"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4" s="399" t="str">
        <f>IF(ISTEXT(Tabla46[[#This Row],[VALOR EVALUACION DISENO]]),"",IF(Tabla46[[#This Row],[VALOR EVALUACION DISENO]]&gt;96,DATOS!$AV$21,IF(Tabla46[[#This Row],[VALOR EVALUACION DISENO]]&gt;=86,DATOS!$AV$22,DATOS!$AV$23)))</f>
        <v/>
      </c>
      <c r="S74" s="442" t="s">
        <v>1011</v>
      </c>
      <c r="T74" s="437" t="str">
        <f>IFERROR(VLOOKUP(Tabla46[[#This Row],[% DE CUMPLIMIENTO DE LA EJECUCION DEL CONTROL]],DATOS!$AS$39:$AT$41,2,0),"")</f>
        <v>MODERADO</v>
      </c>
      <c r="U74" s="439" t="str">
        <f>IF(Tabla46[[#This Row],[RESULTADO EVALUACIÓN DEL DISEÑO DEL CONTROL]]="","",SUMIFS(DATOS!$AT$50:$AT$58,DATOS!$AR$50:$AR$58,Tabla46[[#This Row],[RESULTADO EVALUACIÓN DEL DISEÑO DEL CONTROL]],DATOS!$AS$50:$AS$58,Tabla46[[#This Row],[RESULTADO EVALUACION DE LA EJECUCION]]))</f>
        <v/>
      </c>
    </row>
    <row r="75" spans="1:21" s="235" customFormat="1" ht="15" customHeight="1" x14ac:dyDescent="0.25">
      <c r="A75" s="415"/>
      <c r="B75" s="67"/>
      <c r="C75" s="67"/>
      <c r="D75" s="80"/>
      <c r="E75" s="416"/>
      <c r="F75" s="417"/>
      <c r="G75" s="437" t="str">
        <f>IFERROR(VLOOKUP(Tabla46[[#This Row],[ID RIESGO]],'1. IDENTIFICACION DEL RIESGO'!$AB$27:$AL$38,11,0),"")</f>
        <v/>
      </c>
      <c r="H75" s="417"/>
      <c r="I75" s="417"/>
      <c r="J75" s="417"/>
      <c r="K75" s="417"/>
      <c r="L75" s="417"/>
      <c r="M75" s="417"/>
      <c r="N75" s="417" t="str">
        <f>IF(Tabla46[[#This Row],[ID RIESGO]]="","",IF(Tabla46[[#This Row],[DESCRIPCION DEL CONTROL]]="",0,15))</f>
        <v/>
      </c>
      <c r="O75" s="437" t="str">
        <f>IF(Tabla46[[#This Row],[ID RIESGO]]="","",IF(Tabla46[[#This Row],[RESPONSABLE DEL CONTROL (CARGO)]]="",0,20))</f>
        <v/>
      </c>
      <c r="P75" s="399">
        <f>IF(Tabla46[[#This Row],[PERIODICIDAD DE EJECUCIÓN DEL CONTROL]]="",0,20)</f>
        <v>0</v>
      </c>
      <c r="Q75"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5" s="399" t="str">
        <f>IF(ISTEXT(Tabla46[[#This Row],[VALOR EVALUACION DISENO]]),"",IF(Tabla46[[#This Row],[VALOR EVALUACION DISENO]]&gt;96,DATOS!$AV$21,IF(Tabla46[[#This Row],[VALOR EVALUACION DISENO]]&gt;=86,DATOS!$AV$22,DATOS!$AV$23)))</f>
        <v/>
      </c>
      <c r="S75" s="442"/>
      <c r="T75" s="437" t="str">
        <f>IFERROR(VLOOKUP(Tabla46[[#This Row],[% DE CUMPLIMIENTO DE LA EJECUCION DEL CONTROL]],DATOS!$AS$39:$AT$41,2,0),"")</f>
        <v/>
      </c>
      <c r="U75" s="439" t="str">
        <f>IF(Tabla46[[#This Row],[RESULTADO EVALUACIÓN DEL DISEÑO DEL CONTROL]]="","",SUMIFS(DATOS!$AT$50:$AT$58,DATOS!$AR$50:$AR$58,Tabla46[[#This Row],[RESULTADO EVALUACIÓN DEL DISEÑO DEL CONTROL]],DATOS!$AS$50:$AS$58,Tabla46[[#This Row],[RESULTADO EVALUACION DE LA EJECUCION]]))</f>
        <v/>
      </c>
    </row>
    <row r="76" spans="1:21" s="235" customFormat="1" ht="15" customHeight="1" x14ac:dyDescent="0.25">
      <c r="A76" s="415"/>
      <c r="B76" s="67"/>
      <c r="C76" s="67"/>
      <c r="D76" s="80"/>
      <c r="E76" s="416"/>
      <c r="F76" s="417"/>
      <c r="G76" s="437" t="str">
        <f>IFERROR(VLOOKUP(Tabla46[[#This Row],[ID RIESGO]],'1. IDENTIFICACION DEL RIESGO'!$AB$27:$AL$38,11,0),"")</f>
        <v/>
      </c>
      <c r="H76" s="417"/>
      <c r="I76" s="417"/>
      <c r="J76" s="417"/>
      <c r="K76" s="417"/>
      <c r="L76" s="417"/>
      <c r="M76" s="417"/>
      <c r="N76" s="417" t="str">
        <f>IF(Tabla46[[#This Row],[ID RIESGO]]="","",IF(Tabla46[[#This Row],[DESCRIPCION DEL CONTROL]]="",0,15))</f>
        <v/>
      </c>
      <c r="O76" s="437" t="str">
        <f>IF(Tabla46[[#This Row],[ID RIESGO]]="","",IF(Tabla46[[#This Row],[RESPONSABLE DEL CONTROL (CARGO)]]="",0,20))</f>
        <v/>
      </c>
      <c r="P76" s="399">
        <f>IF(Tabla46[[#This Row],[PERIODICIDAD DE EJECUCIÓN DEL CONTROL]]="",0,20)</f>
        <v>0</v>
      </c>
      <c r="Q76"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6" s="399" t="str">
        <f>IF(ISTEXT(Tabla46[[#This Row],[VALOR EVALUACION DISENO]]),"",IF(Tabla46[[#This Row],[VALOR EVALUACION DISENO]]&gt;96,DATOS!$AV$21,IF(Tabla46[[#This Row],[VALOR EVALUACION DISENO]]&gt;=86,DATOS!$AV$22,DATOS!$AV$23)))</f>
        <v/>
      </c>
      <c r="S76" s="442"/>
      <c r="T76" s="437" t="str">
        <f>IFERROR(VLOOKUP(Tabla46[[#This Row],[% DE CUMPLIMIENTO DE LA EJECUCION DEL CONTROL]],DATOS!$AS$39:$AT$41,2,0),"")</f>
        <v/>
      </c>
      <c r="U76" s="439" t="str">
        <f>IF(Tabla46[[#This Row],[RESULTADO EVALUACIÓN DEL DISEÑO DEL CONTROL]]="","",SUMIFS(DATOS!$AT$50:$AT$58,DATOS!$AR$50:$AR$58,Tabla46[[#This Row],[RESULTADO EVALUACIÓN DEL DISEÑO DEL CONTROL]],DATOS!$AS$50:$AS$58,Tabla46[[#This Row],[RESULTADO EVALUACION DE LA EJECUCION]]))</f>
        <v/>
      </c>
    </row>
    <row r="77" spans="1:21" s="235" customFormat="1" ht="15" customHeight="1" x14ac:dyDescent="0.25">
      <c r="A77" s="415"/>
      <c r="B77" s="67"/>
      <c r="C77" s="67"/>
      <c r="D77" s="80"/>
      <c r="E77" s="416"/>
      <c r="F77" s="417"/>
      <c r="G77" s="437" t="str">
        <f>IFERROR(VLOOKUP(Tabla46[[#This Row],[ID RIESGO]],'1. IDENTIFICACION DEL RIESGO'!$AB$27:$AL$38,11,0),"")</f>
        <v/>
      </c>
      <c r="H77" s="417"/>
      <c r="I77" s="417"/>
      <c r="J77" s="417"/>
      <c r="K77" s="417"/>
      <c r="L77" s="417"/>
      <c r="M77" s="417"/>
      <c r="N77" s="417" t="str">
        <f>IF(Tabla46[[#This Row],[ID RIESGO]]="","",IF(Tabla46[[#This Row],[DESCRIPCION DEL CONTROL]]="",0,15))</f>
        <v/>
      </c>
      <c r="O77" s="437" t="str">
        <f>IF(Tabla46[[#This Row],[ID RIESGO]]="","",IF(Tabla46[[#This Row],[RESPONSABLE DEL CONTROL (CARGO)]]="",0,20))</f>
        <v/>
      </c>
      <c r="P77" s="399">
        <f>IF(Tabla46[[#This Row],[PERIODICIDAD DE EJECUCIÓN DEL CONTROL]]="",0,20)</f>
        <v>0</v>
      </c>
      <c r="Q77"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7" s="399" t="str">
        <f>IF(ISTEXT(Tabla46[[#This Row],[VALOR EVALUACION DISENO]]),"",IF(Tabla46[[#This Row],[VALOR EVALUACION DISENO]]&gt;96,DATOS!$AV$21,IF(Tabla46[[#This Row],[VALOR EVALUACION DISENO]]&gt;=86,DATOS!$AV$22,DATOS!$AV$23)))</f>
        <v/>
      </c>
      <c r="S77" s="442"/>
      <c r="T77" s="437" t="str">
        <f>IFERROR(VLOOKUP(Tabla46[[#This Row],[% DE CUMPLIMIENTO DE LA EJECUCION DEL CONTROL]],DATOS!$AS$39:$AT$41,2,0),"")</f>
        <v/>
      </c>
      <c r="U77" s="439" t="str">
        <f>IF(Tabla46[[#This Row],[RESULTADO EVALUACIÓN DEL DISEÑO DEL CONTROL]]="","",SUMIFS(DATOS!$AT$50:$AT$58,DATOS!$AR$50:$AR$58,Tabla46[[#This Row],[RESULTADO EVALUACIÓN DEL DISEÑO DEL CONTROL]],DATOS!$AS$50:$AS$58,Tabla46[[#This Row],[RESULTADO EVALUACION DE LA EJECUCION]]))</f>
        <v/>
      </c>
    </row>
    <row r="78" spans="1:21" s="235" customFormat="1" ht="15" customHeight="1" x14ac:dyDescent="0.25">
      <c r="A78" s="415"/>
      <c r="B78" s="67"/>
      <c r="C78" s="67"/>
      <c r="D78" s="80"/>
      <c r="E78" s="416"/>
      <c r="F78" s="417"/>
      <c r="G78" s="437" t="str">
        <f>IFERROR(VLOOKUP(Tabla46[[#This Row],[ID RIESGO]],'1. IDENTIFICACION DEL RIESGO'!$AB$27:$AL$38,11,0),"")</f>
        <v/>
      </c>
      <c r="H78" s="417"/>
      <c r="I78" s="417"/>
      <c r="J78" s="417"/>
      <c r="K78" s="417"/>
      <c r="L78" s="417"/>
      <c r="M78" s="417"/>
      <c r="N78" s="417" t="str">
        <f>IF(Tabla46[[#This Row],[ID RIESGO]]="","",IF(Tabla46[[#This Row],[DESCRIPCION DEL CONTROL]]="",0,15))</f>
        <v/>
      </c>
      <c r="O78" s="437" t="str">
        <f>IF(Tabla46[[#This Row],[ID RIESGO]]="","",IF(Tabla46[[#This Row],[RESPONSABLE DEL CONTROL (CARGO)]]="",0,20))</f>
        <v/>
      </c>
      <c r="P78" s="399">
        <f>IF(Tabla46[[#This Row],[PERIODICIDAD DE EJECUCIÓN DEL CONTROL]]="",0,20)</f>
        <v>0</v>
      </c>
      <c r="Q78"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8" s="399" t="str">
        <f>IF(ISTEXT(Tabla46[[#This Row],[VALOR EVALUACION DISENO]]),"",IF(Tabla46[[#This Row],[VALOR EVALUACION DISENO]]&gt;96,DATOS!$AV$21,IF(Tabla46[[#This Row],[VALOR EVALUACION DISENO]]&gt;=86,DATOS!$AV$22,DATOS!$AV$23)))</f>
        <v/>
      </c>
      <c r="S78" s="442"/>
      <c r="T78" s="437" t="str">
        <f>IFERROR(VLOOKUP(Tabla46[[#This Row],[% DE CUMPLIMIENTO DE LA EJECUCION DEL CONTROL]],DATOS!$AS$39:$AT$41,2,0),"")</f>
        <v/>
      </c>
      <c r="U78" s="439" t="str">
        <f>IF(Tabla46[[#This Row],[RESULTADO EVALUACIÓN DEL DISEÑO DEL CONTROL]]="","",SUMIFS(DATOS!$AT$50:$AT$58,DATOS!$AR$50:$AR$58,Tabla46[[#This Row],[RESULTADO EVALUACIÓN DEL DISEÑO DEL CONTROL]],DATOS!$AS$50:$AS$58,Tabla46[[#This Row],[RESULTADO EVALUACION DE LA EJECUCION]]))</f>
        <v/>
      </c>
    </row>
    <row r="79" spans="1:21" s="235" customFormat="1" ht="15" customHeight="1" x14ac:dyDescent="0.25">
      <c r="A79" s="415"/>
      <c r="B79" s="67"/>
      <c r="C79" s="67"/>
      <c r="D79" s="80"/>
      <c r="E79" s="416"/>
      <c r="F79" s="417"/>
      <c r="G79" s="437" t="str">
        <f>IFERROR(VLOOKUP(Tabla46[[#This Row],[ID RIESGO]],'1. IDENTIFICACION DEL RIESGO'!$AB$27:$AL$38,11,0),"")</f>
        <v/>
      </c>
      <c r="H79" s="417"/>
      <c r="I79" s="417"/>
      <c r="J79" s="417"/>
      <c r="K79" s="417"/>
      <c r="L79" s="417"/>
      <c r="M79" s="417"/>
      <c r="N79" s="417" t="str">
        <f>IF(Tabla46[[#This Row],[ID RIESGO]]="","",IF(Tabla46[[#This Row],[DESCRIPCION DEL CONTROL]]="",0,15))</f>
        <v/>
      </c>
      <c r="O79" s="437" t="str">
        <f>IF(Tabla46[[#This Row],[ID RIESGO]]="","",IF(Tabla46[[#This Row],[RESPONSABLE DEL CONTROL (CARGO)]]="",0,20))</f>
        <v/>
      </c>
      <c r="P79" s="399">
        <f>IF(Tabla46[[#This Row],[PERIODICIDAD DE EJECUCIÓN DEL CONTROL]]="",0,20)</f>
        <v>0</v>
      </c>
      <c r="Q79"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9" s="399" t="str">
        <f>IF(ISTEXT(Tabla46[[#This Row],[VALOR EVALUACION DISENO]]),"",IF(Tabla46[[#This Row],[VALOR EVALUACION DISENO]]&gt;96,DATOS!$AV$21,IF(Tabla46[[#This Row],[VALOR EVALUACION DISENO]]&gt;=86,DATOS!$AV$22,DATOS!$AV$23)))</f>
        <v/>
      </c>
      <c r="S79" s="442"/>
      <c r="T79" s="437" t="str">
        <f>IFERROR(VLOOKUP(Tabla46[[#This Row],[% DE CUMPLIMIENTO DE LA EJECUCION DEL CONTROL]],DATOS!$AS$39:$AT$41,2,0),"")</f>
        <v/>
      </c>
      <c r="U79" s="439" t="str">
        <f>IF(Tabla46[[#This Row],[RESULTADO EVALUACIÓN DEL DISEÑO DEL CONTROL]]="","",SUMIFS(DATOS!$AT$50:$AT$58,DATOS!$AR$50:$AR$58,Tabla46[[#This Row],[RESULTADO EVALUACIÓN DEL DISEÑO DEL CONTROL]],DATOS!$AS$50:$AS$58,Tabla46[[#This Row],[RESULTADO EVALUACION DE LA EJECUCION]]))</f>
        <v/>
      </c>
    </row>
    <row r="80" spans="1:21" s="235" customFormat="1" ht="15" customHeight="1" x14ac:dyDescent="0.25">
      <c r="A80" s="415"/>
      <c r="B80" s="67"/>
      <c r="C80" s="67"/>
      <c r="D80" s="80"/>
      <c r="E80" s="416"/>
      <c r="F80" s="417"/>
      <c r="G80" s="437" t="str">
        <f>IFERROR(VLOOKUP(Tabla46[[#This Row],[ID RIESGO]],'1. IDENTIFICACION DEL RIESGO'!$AB$27:$AL$38,11,0),"")</f>
        <v/>
      </c>
      <c r="H80" s="417"/>
      <c r="I80" s="417"/>
      <c r="J80" s="417"/>
      <c r="K80" s="417"/>
      <c r="L80" s="417"/>
      <c r="M80" s="417"/>
      <c r="N80" s="417" t="str">
        <f>IF(Tabla46[[#This Row],[ID RIESGO]]="","",IF(Tabla46[[#This Row],[DESCRIPCION DEL CONTROL]]="",0,15))</f>
        <v/>
      </c>
      <c r="O80" s="437" t="str">
        <f>IF(Tabla46[[#This Row],[ID RIESGO]]="","",IF(Tabla46[[#This Row],[RESPONSABLE DEL CONTROL (CARGO)]]="",0,20))</f>
        <v/>
      </c>
      <c r="P80" s="399">
        <f>IF(Tabla46[[#This Row],[PERIODICIDAD DE EJECUCIÓN DEL CONTROL]]="",0,20)</f>
        <v>0</v>
      </c>
      <c r="Q80"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0" s="399" t="str">
        <f>IF(ISTEXT(Tabla46[[#This Row],[VALOR EVALUACION DISENO]]),"",IF(Tabla46[[#This Row],[VALOR EVALUACION DISENO]]&gt;96,DATOS!$AV$21,IF(Tabla46[[#This Row],[VALOR EVALUACION DISENO]]&gt;=86,DATOS!$AV$22,DATOS!$AV$23)))</f>
        <v/>
      </c>
      <c r="S80" s="442"/>
      <c r="T80" s="437" t="str">
        <f>IFERROR(VLOOKUP(Tabla46[[#This Row],[% DE CUMPLIMIENTO DE LA EJECUCION DEL CONTROL]],DATOS!$AS$39:$AT$41,2,0),"")</f>
        <v/>
      </c>
      <c r="U80" s="439" t="str">
        <f>IF(Tabla46[[#This Row],[RESULTADO EVALUACIÓN DEL DISEÑO DEL CONTROL]]="","",SUMIFS(DATOS!$AT$50:$AT$58,DATOS!$AR$50:$AR$58,Tabla46[[#This Row],[RESULTADO EVALUACIÓN DEL DISEÑO DEL CONTROL]],DATOS!$AS$50:$AS$58,Tabla46[[#This Row],[RESULTADO EVALUACION DE LA EJECUCION]]))</f>
        <v/>
      </c>
    </row>
    <row r="81" spans="1:21" s="235" customFormat="1" ht="15" customHeight="1" x14ac:dyDescent="0.25">
      <c r="A81" s="415"/>
      <c r="B81" s="67"/>
      <c r="C81" s="67"/>
      <c r="D81" s="80"/>
      <c r="E81" s="416"/>
      <c r="F81" s="417"/>
      <c r="G81" s="437" t="str">
        <f>IFERROR(VLOOKUP(Tabla46[[#This Row],[ID RIESGO]],'1. IDENTIFICACION DEL RIESGO'!$AB$27:$AL$38,11,0),"")</f>
        <v/>
      </c>
      <c r="H81" s="417"/>
      <c r="I81" s="417"/>
      <c r="J81" s="417"/>
      <c r="K81" s="417"/>
      <c r="L81" s="417"/>
      <c r="M81" s="417"/>
      <c r="N81" s="417" t="str">
        <f>IF(Tabla46[[#This Row],[ID RIESGO]]="","",IF(Tabla46[[#This Row],[DESCRIPCION DEL CONTROL]]="",0,15))</f>
        <v/>
      </c>
      <c r="O81" s="437" t="str">
        <f>IF(Tabla46[[#This Row],[ID RIESGO]]="","",IF(Tabla46[[#This Row],[RESPONSABLE DEL CONTROL (CARGO)]]="",0,20))</f>
        <v/>
      </c>
      <c r="P81" s="399">
        <f>IF(Tabla46[[#This Row],[PERIODICIDAD DE EJECUCIÓN DEL CONTROL]]="",0,20)</f>
        <v>0</v>
      </c>
      <c r="Q81"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1" s="399" t="str">
        <f>IF(ISTEXT(Tabla46[[#This Row],[VALOR EVALUACION DISENO]]),"",IF(Tabla46[[#This Row],[VALOR EVALUACION DISENO]]&gt;96,DATOS!$AV$21,IF(Tabla46[[#This Row],[VALOR EVALUACION DISENO]]&gt;=86,DATOS!$AV$22,DATOS!$AV$23)))</f>
        <v/>
      </c>
      <c r="S81" s="442"/>
      <c r="T81" s="437" t="str">
        <f>IFERROR(VLOOKUP(Tabla46[[#This Row],[% DE CUMPLIMIENTO DE LA EJECUCION DEL CONTROL]],DATOS!$AS$39:$AT$41,2,0),"")</f>
        <v/>
      </c>
      <c r="U81" s="439" t="str">
        <f>IF(Tabla46[[#This Row],[RESULTADO EVALUACIÓN DEL DISEÑO DEL CONTROL]]="","",SUMIFS(DATOS!$AT$50:$AT$58,DATOS!$AR$50:$AR$58,Tabla46[[#This Row],[RESULTADO EVALUACIÓN DEL DISEÑO DEL CONTROL]],DATOS!$AS$50:$AS$58,Tabla46[[#This Row],[RESULTADO EVALUACION DE LA EJECUCION]]))</f>
        <v/>
      </c>
    </row>
    <row r="82" spans="1:21" s="235" customFormat="1" ht="15" customHeight="1" x14ac:dyDescent="0.25">
      <c r="A82" s="415"/>
      <c r="B82" s="67"/>
      <c r="C82" s="67"/>
      <c r="D82" s="80"/>
      <c r="E82" s="416"/>
      <c r="F82" s="417"/>
      <c r="G82" s="437" t="str">
        <f>IFERROR(VLOOKUP(Tabla46[[#This Row],[ID RIESGO]],'1. IDENTIFICACION DEL RIESGO'!$AB$27:$AL$38,11,0),"")</f>
        <v/>
      </c>
      <c r="H82" s="417"/>
      <c r="I82" s="417"/>
      <c r="J82" s="417"/>
      <c r="K82" s="417"/>
      <c r="L82" s="417"/>
      <c r="M82" s="417"/>
      <c r="N82" s="417" t="str">
        <f>IF(Tabla46[[#This Row],[ID RIESGO]]="","",IF(Tabla46[[#This Row],[DESCRIPCION DEL CONTROL]]="",0,15))</f>
        <v/>
      </c>
      <c r="O82" s="437" t="str">
        <f>IF(Tabla46[[#This Row],[ID RIESGO]]="","",IF(Tabla46[[#This Row],[RESPONSABLE DEL CONTROL (CARGO)]]="",0,20))</f>
        <v/>
      </c>
      <c r="P82" s="399">
        <f>IF(Tabla46[[#This Row],[PERIODICIDAD DE EJECUCIÓN DEL CONTROL]]="",0,20)</f>
        <v>0</v>
      </c>
      <c r="Q82"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2" s="399" t="str">
        <f>IF(ISTEXT(Tabla46[[#This Row],[VALOR EVALUACION DISENO]]),"",IF(Tabla46[[#This Row],[VALOR EVALUACION DISENO]]&gt;96,DATOS!$AV$21,IF(Tabla46[[#This Row],[VALOR EVALUACION DISENO]]&gt;=86,DATOS!$AV$22,DATOS!$AV$23)))</f>
        <v/>
      </c>
      <c r="S82" s="442"/>
      <c r="T82" s="437" t="str">
        <f>IFERROR(VLOOKUP(Tabla46[[#This Row],[% DE CUMPLIMIENTO DE LA EJECUCION DEL CONTROL]],DATOS!$AS$39:$AT$41,2,0),"")</f>
        <v/>
      </c>
      <c r="U82" s="439" t="str">
        <f>IF(Tabla46[[#This Row],[RESULTADO EVALUACIÓN DEL DISEÑO DEL CONTROL]]="","",SUMIFS(DATOS!$AT$50:$AT$58,DATOS!$AR$50:$AR$58,Tabla46[[#This Row],[RESULTADO EVALUACIÓN DEL DISEÑO DEL CONTROL]],DATOS!$AS$50:$AS$58,Tabla46[[#This Row],[RESULTADO EVALUACION DE LA EJECUCION]]))</f>
        <v/>
      </c>
    </row>
    <row r="83" spans="1:21" s="235" customFormat="1" ht="15" customHeight="1" x14ac:dyDescent="0.25">
      <c r="A83" s="415"/>
      <c r="B83" s="67"/>
      <c r="C83" s="67"/>
      <c r="D83" s="80"/>
      <c r="E83" s="416"/>
      <c r="F83" s="417"/>
      <c r="G83" s="437" t="str">
        <f>IFERROR(VLOOKUP(Tabla46[[#This Row],[ID RIESGO]],'1. IDENTIFICACION DEL RIESGO'!$AB$27:$AL$38,11,0),"")</f>
        <v/>
      </c>
      <c r="H83" s="417"/>
      <c r="I83" s="417"/>
      <c r="J83" s="417"/>
      <c r="K83" s="417"/>
      <c r="L83" s="417"/>
      <c r="M83" s="417"/>
      <c r="N83" s="417" t="str">
        <f>IF(Tabla46[[#This Row],[ID RIESGO]]="","",IF(Tabla46[[#This Row],[DESCRIPCION DEL CONTROL]]="",0,15))</f>
        <v/>
      </c>
      <c r="O83" s="437" t="str">
        <f>IF(Tabla46[[#This Row],[ID RIESGO]]="","",IF(Tabla46[[#This Row],[RESPONSABLE DEL CONTROL (CARGO)]]="",0,20))</f>
        <v/>
      </c>
      <c r="P83" s="399">
        <f>IF(Tabla46[[#This Row],[PERIODICIDAD DE EJECUCIÓN DEL CONTROL]]="",0,20)</f>
        <v>0</v>
      </c>
      <c r="Q83"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3" s="399" t="str">
        <f>IF(ISTEXT(Tabla46[[#This Row],[VALOR EVALUACION DISENO]]),"",IF(Tabla46[[#This Row],[VALOR EVALUACION DISENO]]&gt;96,DATOS!$AV$21,IF(Tabla46[[#This Row],[VALOR EVALUACION DISENO]]&gt;=86,DATOS!$AV$22,DATOS!$AV$23)))</f>
        <v/>
      </c>
      <c r="S83" s="442"/>
      <c r="T83" s="437" t="str">
        <f>IFERROR(VLOOKUP(Tabla46[[#This Row],[% DE CUMPLIMIENTO DE LA EJECUCION DEL CONTROL]],DATOS!$AS$39:$AT$41,2,0),"")</f>
        <v/>
      </c>
      <c r="U83" s="439" t="str">
        <f>IF(Tabla46[[#This Row],[RESULTADO EVALUACIÓN DEL DISEÑO DEL CONTROL]]="","",SUMIFS(DATOS!$AT$50:$AT$58,DATOS!$AR$50:$AR$58,Tabla46[[#This Row],[RESULTADO EVALUACIÓN DEL DISEÑO DEL CONTROL]],DATOS!$AS$50:$AS$58,Tabla46[[#This Row],[RESULTADO EVALUACION DE LA EJECUCION]]))</f>
        <v/>
      </c>
    </row>
    <row r="84" spans="1:21" s="235" customFormat="1" ht="15" customHeight="1" x14ac:dyDescent="0.25">
      <c r="A84" s="415"/>
      <c r="B84" s="67"/>
      <c r="C84" s="67"/>
      <c r="D84" s="80"/>
      <c r="E84" s="416"/>
      <c r="F84" s="417"/>
      <c r="G84" s="437" t="str">
        <f>IFERROR(VLOOKUP(Tabla46[[#This Row],[ID RIESGO]],'1. IDENTIFICACION DEL RIESGO'!$AB$27:$AL$38,11,0),"")</f>
        <v/>
      </c>
      <c r="H84" s="417"/>
      <c r="I84" s="417"/>
      <c r="J84" s="417"/>
      <c r="K84" s="417"/>
      <c r="L84" s="417"/>
      <c r="M84" s="417"/>
      <c r="N84" s="417" t="str">
        <f>IF(Tabla46[[#This Row],[ID RIESGO]]="","",IF(Tabla46[[#This Row],[DESCRIPCION DEL CONTROL]]="",0,15))</f>
        <v/>
      </c>
      <c r="O84" s="437" t="str">
        <f>IF(Tabla46[[#This Row],[ID RIESGO]]="","",IF(Tabla46[[#This Row],[RESPONSABLE DEL CONTROL (CARGO)]]="",0,20))</f>
        <v/>
      </c>
      <c r="P84" s="399">
        <f>IF(Tabla46[[#This Row],[PERIODICIDAD DE EJECUCIÓN DEL CONTROL]]="",0,20)</f>
        <v>0</v>
      </c>
      <c r="Q84"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4" s="399" t="str">
        <f>IF(ISTEXT(Tabla46[[#This Row],[VALOR EVALUACION DISENO]]),"",IF(Tabla46[[#This Row],[VALOR EVALUACION DISENO]]&gt;96,DATOS!$AV$21,IF(Tabla46[[#This Row],[VALOR EVALUACION DISENO]]&gt;=86,DATOS!$AV$22,DATOS!$AV$23)))</f>
        <v/>
      </c>
      <c r="S84" s="442"/>
      <c r="T84" s="437" t="str">
        <f>IFERROR(VLOOKUP(Tabla46[[#This Row],[% DE CUMPLIMIENTO DE LA EJECUCION DEL CONTROL]],DATOS!$AS$39:$AT$41,2,0),"")</f>
        <v/>
      </c>
      <c r="U84" s="439" t="str">
        <f>IF(Tabla46[[#This Row],[RESULTADO EVALUACIÓN DEL DISEÑO DEL CONTROL]]="","",SUMIFS(DATOS!$AT$50:$AT$58,DATOS!$AR$50:$AR$58,Tabla46[[#This Row],[RESULTADO EVALUACIÓN DEL DISEÑO DEL CONTROL]],DATOS!$AS$50:$AS$58,Tabla46[[#This Row],[RESULTADO EVALUACION DE LA EJECUCION]]))</f>
        <v/>
      </c>
    </row>
    <row r="85" spans="1:21" s="235" customFormat="1" ht="15" customHeight="1" x14ac:dyDescent="0.25">
      <c r="A85" s="415"/>
      <c r="B85" s="67"/>
      <c r="C85" s="67"/>
      <c r="D85" s="80"/>
      <c r="E85" s="416"/>
      <c r="F85" s="417"/>
      <c r="G85" s="437" t="str">
        <f>IFERROR(VLOOKUP(Tabla46[[#This Row],[ID RIESGO]],'1. IDENTIFICACION DEL RIESGO'!$AB$27:$AL$38,11,0),"")</f>
        <v/>
      </c>
      <c r="H85" s="417"/>
      <c r="I85" s="417"/>
      <c r="J85" s="417"/>
      <c r="K85" s="417"/>
      <c r="L85" s="417"/>
      <c r="M85" s="417"/>
      <c r="N85" s="417" t="str">
        <f>IF(Tabla46[[#This Row],[ID RIESGO]]="","",IF(Tabla46[[#This Row],[DESCRIPCION DEL CONTROL]]="",0,15))</f>
        <v/>
      </c>
      <c r="O85" s="437" t="str">
        <f>IF(Tabla46[[#This Row],[ID RIESGO]]="","",IF(Tabla46[[#This Row],[RESPONSABLE DEL CONTROL (CARGO)]]="",0,20))</f>
        <v/>
      </c>
      <c r="P85" s="399">
        <f>IF(Tabla46[[#This Row],[PERIODICIDAD DE EJECUCIÓN DEL CONTROL]]="",0,20)</f>
        <v>0</v>
      </c>
      <c r="Q85"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5" s="399" t="str">
        <f>IF(ISTEXT(Tabla46[[#This Row],[VALOR EVALUACION DISENO]]),"",IF(Tabla46[[#This Row],[VALOR EVALUACION DISENO]]&gt;96,DATOS!$AV$21,IF(Tabla46[[#This Row],[VALOR EVALUACION DISENO]]&gt;=86,DATOS!$AV$22,DATOS!$AV$23)))</f>
        <v/>
      </c>
      <c r="S85" s="442"/>
      <c r="T85" s="437" t="str">
        <f>IFERROR(VLOOKUP(Tabla46[[#This Row],[% DE CUMPLIMIENTO DE LA EJECUCION DEL CONTROL]],DATOS!$AS$39:$AT$41,2,0),"")</f>
        <v/>
      </c>
      <c r="U85" s="439" t="str">
        <f>IF(Tabla46[[#This Row],[RESULTADO EVALUACIÓN DEL DISEÑO DEL CONTROL]]="","",SUMIFS(DATOS!$AT$50:$AT$58,DATOS!$AR$50:$AR$58,Tabla46[[#This Row],[RESULTADO EVALUACIÓN DEL DISEÑO DEL CONTROL]],DATOS!$AS$50:$AS$58,Tabla46[[#This Row],[RESULTADO EVALUACION DE LA EJECUCION]]))</f>
        <v/>
      </c>
    </row>
    <row r="86" spans="1:21" s="235" customFormat="1" ht="15" customHeight="1" x14ac:dyDescent="0.25">
      <c r="A86" s="415"/>
      <c r="B86" s="67"/>
      <c r="C86" s="67"/>
      <c r="D86" s="80"/>
      <c r="E86" s="416"/>
      <c r="F86" s="417"/>
      <c r="G86" s="437" t="str">
        <f>IFERROR(VLOOKUP(Tabla46[[#This Row],[ID RIESGO]],'1. IDENTIFICACION DEL RIESGO'!$AB$27:$AL$38,11,0),"")</f>
        <v/>
      </c>
      <c r="H86" s="417"/>
      <c r="I86" s="417"/>
      <c r="J86" s="417"/>
      <c r="K86" s="417"/>
      <c r="L86" s="417"/>
      <c r="M86" s="417"/>
      <c r="N86" s="417" t="str">
        <f>IF(Tabla46[[#This Row],[ID RIESGO]]="","",IF(Tabla46[[#This Row],[DESCRIPCION DEL CONTROL]]="",0,15))</f>
        <v/>
      </c>
      <c r="O86" s="437" t="str">
        <f>IF(Tabla46[[#This Row],[ID RIESGO]]="","",IF(Tabla46[[#This Row],[RESPONSABLE DEL CONTROL (CARGO)]]="",0,20))</f>
        <v/>
      </c>
      <c r="P86" s="399">
        <f>IF(Tabla46[[#This Row],[PERIODICIDAD DE EJECUCIÓN DEL CONTROL]]="",0,20)</f>
        <v>0</v>
      </c>
      <c r="Q86"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6" s="399" t="str">
        <f>IF(ISTEXT(Tabla46[[#This Row],[VALOR EVALUACION DISENO]]),"",IF(Tabla46[[#This Row],[VALOR EVALUACION DISENO]]&gt;96,DATOS!$AV$21,IF(Tabla46[[#This Row],[VALOR EVALUACION DISENO]]&gt;=86,DATOS!$AV$22,DATOS!$AV$23)))</f>
        <v/>
      </c>
      <c r="S86" s="442"/>
      <c r="T86" s="437" t="str">
        <f>IFERROR(VLOOKUP(Tabla46[[#This Row],[% DE CUMPLIMIENTO DE LA EJECUCION DEL CONTROL]],DATOS!$AS$39:$AT$41,2,0),"")</f>
        <v/>
      </c>
      <c r="U86" s="439" t="str">
        <f>IF(Tabla46[[#This Row],[RESULTADO EVALUACIÓN DEL DISEÑO DEL CONTROL]]="","",SUMIFS(DATOS!$AT$50:$AT$58,DATOS!$AR$50:$AR$58,Tabla46[[#This Row],[RESULTADO EVALUACIÓN DEL DISEÑO DEL CONTROL]],DATOS!$AS$50:$AS$58,Tabla46[[#This Row],[RESULTADO EVALUACION DE LA EJECUCION]]))</f>
        <v/>
      </c>
    </row>
    <row r="87" spans="1:21" s="235" customFormat="1" ht="15" customHeight="1" x14ac:dyDescent="0.25">
      <c r="A87" s="415"/>
      <c r="B87" s="67"/>
      <c r="C87" s="67"/>
      <c r="D87" s="80"/>
      <c r="E87" s="416"/>
      <c r="F87" s="417"/>
      <c r="G87" s="437" t="str">
        <f>IFERROR(VLOOKUP(Tabla46[[#This Row],[ID RIESGO]],'1. IDENTIFICACION DEL RIESGO'!$AB$27:$AL$38,11,0),"")</f>
        <v/>
      </c>
      <c r="H87" s="417"/>
      <c r="I87" s="417"/>
      <c r="J87" s="417"/>
      <c r="K87" s="417"/>
      <c r="L87" s="417"/>
      <c r="M87" s="417"/>
      <c r="N87" s="417" t="str">
        <f>IF(Tabla46[[#This Row],[ID RIESGO]]="","",IF(Tabla46[[#This Row],[DESCRIPCION DEL CONTROL]]="",0,15))</f>
        <v/>
      </c>
      <c r="O87" s="437" t="str">
        <f>IF(Tabla46[[#This Row],[ID RIESGO]]="","",IF(Tabla46[[#This Row],[RESPONSABLE DEL CONTROL (CARGO)]]="",0,20))</f>
        <v/>
      </c>
      <c r="P87" s="399">
        <f>IF(Tabla46[[#This Row],[PERIODICIDAD DE EJECUCIÓN DEL CONTROL]]="",0,20)</f>
        <v>0</v>
      </c>
      <c r="Q87"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7" s="399" t="str">
        <f>IF(ISTEXT(Tabla46[[#This Row],[VALOR EVALUACION DISENO]]),"",IF(Tabla46[[#This Row],[VALOR EVALUACION DISENO]]&gt;96,DATOS!$AV$21,IF(Tabla46[[#This Row],[VALOR EVALUACION DISENO]]&gt;=86,DATOS!$AV$22,DATOS!$AV$23)))</f>
        <v/>
      </c>
      <c r="S87" s="442"/>
      <c r="T87" s="437" t="str">
        <f>IFERROR(VLOOKUP(Tabla46[[#This Row],[% DE CUMPLIMIENTO DE LA EJECUCION DEL CONTROL]],DATOS!$AS$39:$AT$41,2,0),"")</f>
        <v/>
      </c>
      <c r="U87" s="439" t="str">
        <f>IF(Tabla46[[#This Row],[RESULTADO EVALUACIÓN DEL DISEÑO DEL CONTROL]]="","",SUMIFS(DATOS!$AT$50:$AT$58,DATOS!$AR$50:$AR$58,Tabla46[[#This Row],[RESULTADO EVALUACIÓN DEL DISEÑO DEL CONTROL]],DATOS!$AS$50:$AS$58,Tabla46[[#This Row],[RESULTADO EVALUACION DE LA EJECUCION]]))</f>
        <v/>
      </c>
    </row>
    <row r="88" spans="1:21" s="235" customFormat="1" ht="15" customHeight="1" x14ac:dyDescent="0.25">
      <c r="A88" s="415"/>
      <c r="B88" s="67"/>
      <c r="C88" s="67"/>
      <c r="D88" s="80"/>
      <c r="E88" s="416"/>
      <c r="F88" s="417"/>
      <c r="G88" s="437" t="str">
        <f>IFERROR(VLOOKUP(Tabla46[[#This Row],[ID RIESGO]],'1. IDENTIFICACION DEL RIESGO'!$AB$27:$AL$38,11,0),"")</f>
        <v/>
      </c>
      <c r="H88" s="417"/>
      <c r="I88" s="417"/>
      <c r="J88" s="417"/>
      <c r="K88" s="417"/>
      <c r="L88" s="417"/>
      <c r="M88" s="417"/>
      <c r="N88" s="417" t="str">
        <f>IF(Tabla46[[#This Row],[ID RIESGO]]="","",IF(Tabla46[[#This Row],[DESCRIPCION DEL CONTROL]]="",0,15))</f>
        <v/>
      </c>
      <c r="O88" s="437" t="str">
        <f>IF(Tabla46[[#This Row],[ID RIESGO]]="","",IF(Tabla46[[#This Row],[RESPONSABLE DEL CONTROL (CARGO)]]="",0,20))</f>
        <v/>
      </c>
      <c r="P88" s="399">
        <f>IF(Tabla46[[#This Row],[PERIODICIDAD DE EJECUCIÓN DEL CONTROL]]="",0,20)</f>
        <v>0</v>
      </c>
      <c r="Q88"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8" s="399" t="str">
        <f>IF(ISTEXT(Tabla46[[#This Row],[VALOR EVALUACION DISENO]]),"",IF(Tabla46[[#This Row],[VALOR EVALUACION DISENO]]&gt;96,DATOS!$AV$21,IF(Tabla46[[#This Row],[VALOR EVALUACION DISENO]]&gt;=86,DATOS!$AV$22,DATOS!$AV$23)))</f>
        <v/>
      </c>
      <c r="S88" s="442"/>
      <c r="T88" s="437" t="str">
        <f>IFERROR(VLOOKUP(Tabla46[[#This Row],[% DE CUMPLIMIENTO DE LA EJECUCION DEL CONTROL]],DATOS!$AS$39:$AT$41,2,0),"")</f>
        <v/>
      </c>
      <c r="U88" s="439" t="str">
        <f>IF(Tabla46[[#This Row],[RESULTADO EVALUACIÓN DEL DISEÑO DEL CONTROL]]="","",SUMIFS(DATOS!$AT$50:$AT$58,DATOS!$AR$50:$AR$58,Tabla46[[#This Row],[RESULTADO EVALUACIÓN DEL DISEÑO DEL CONTROL]],DATOS!$AS$50:$AS$58,Tabla46[[#This Row],[RESULTADO EVALUACION DE LA EJECUCION]]))</f>
        <v/>
      </c>
    </row>
    <row r="89" spans="1:21" s="235" customFormat="1" ht="15" customHeight="1" x14ac:dyDescent="0.25">
      <c r="A89" s="415"/>
      <c r="B89" s="67"/>
      <c r="C89" s="67"/>
      <c r="D89" s="80"/>
      <c r="E89" s="416"/>
      <c r="F89" s="417"/>
      <c r="G89" s="437" t="str">
        <f>IFERROR(VLOOKUP(Tabla46[[#This Row],[ID RIESGO]],'1. IDENTIFICACION DEL RIESGO'!$AB$27:$AL$38,11,0),"")</f>
        <v/>
      </c>
      <c r="H89" s="417"/>
      <c r="I89" s="417"/>
      <c r="J89" s="417"/>
      <c r="K89" s="417"/>
      <c r="L89" s="417"/>
      <c r="M89" s="417"/>
      <c r="N89" s="417" t="str">
        <f>IF(Tabla46[[#This Row],[ID RIESGO]]="","",IF(Tabla46[[#This Row],[DESCRIPCION DEL CONTROL]]="",0,15))</f>
        <v/>
      </c>
      <c r="O89" s="437" t="str">
        <f>IF(Tabla46[[#This Row],[ID RIESGO]]="","",IF(Tabla46[[#This Row],[RESPONSABLE DEL CONTROL (CARGO)]]="",0,20))</f>
        <v/>
      </c>
      <c r="P89" s="399">
        <f>IF(Tabla46[[#This Row],[PERIODICIDAD DE EJECUCIÓN DEL CONTROL]]="",0,20)</f>
        <v>0</v>
      </c>
      <c r="Q89"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9" s="399" t="str">
        <f>IF(ISTEXT(Tabla46[[#This Row],[VALOR EVALUACION DISENO]]),"",IF(Tabla46[[#This Row],[VALOR EVALUACION DISENO]]&gt;96,DATOS!$AV$21,IF(Tabla46[[#This Row],[VALOR EVALUACION DISENO]]&gt;=86,DATOS!$AV$22,DATOS!$AV$23)))</f>
        <v/>
      </c>
      <c r="S89" s="442"/>
      <c r="T89" s="437" t="str">
        <f>IFERROR(VLOOKUP(Tabla46[[#This Row],[% DE CUMPLIMIENTO DE LA EJECUCION DEL CONTROL]],DATOS!$AS$39:$AT$41,2,0),"")</f>
        <v/>
      </c>
      <c r="U89" s="439" t="str">
        <f>IF(Tabla46[[#This Row],[RESULTADO EVALUACIÓN DEL DISEÑO DEL CONTROL]]="","",SUMIFS(DATOS!$AT$50:$AT$58,DATOS!$AR$50:$AR$58,Tabla46[[#This Row],[RESULTADO EVALUACIÓN DEL DISEÑO DEL CONTROL]],DATOS!$AS$50:$AS$58,Tabla46[[#This Row],[RESULTADO EVALUACION DE LA EJECUCION]]))</f>
        <v/>
      </c>
    </row>
    <row r="90" spans="1:21" s="235" customFormat="1" ht="15" customHeight="1" x14ac:dyDescent="0.25">
      <c r="A90" s="415"/>
      <c r="B90" s="67"/>
      <c r="C90" s="67"/>
      <c r="D90" s="80"/>
      <c r="E90" s="416"/>
      <c r="F90" s="417"/>
      <c r="G90" s="437" t="str">
        <f>IFERROR(VLOOKUP(Tabla46[[#This Row],[ID RIESGO]],'1. IDENTIFICACION DEL RIESGO'!$AB$27:$AL$38,11,0),"")</f>
        <v/>
      </c>
      <c r="H90" s="417"/>
      <c r="I90" s="417"/>
      <c r="J90" s="417"/>
      <c r="K90" s="417"/>
      <c r="L90" s="417"/>
      <c r="M90" s="417"/>
      <c r="N90" s="417" t="str">
        <f>IF(Tabla46[[#This Row],[ID RIESGO]]="","",IF(Tabla46[[#This Row],[DESCRIPCION DEL CONTROL]]="",0,15))</f>
        <v/>
      </c>
      <c r="O90" s="437" t="str">
        <f>IF(Tabla46[[#This Row],[ID RIESGO]]="","",IF(Tabla46[[#This Row],[RESPONSABLE DEL CONTROL (CARGO)]]="",0,20))</f>
        <v/>
      </c>
      <c r="P90" s="399">
        <f>IF(Tabla46[[#This Row],[PERIODICIDAD DE EJECUCIÓN DEL CONTROL]]="",0,20)</f>
        <v>0</v>
      </c>
      <c r="Q90"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0" s="399" t="str">
        <f>IF(ISTEXT(Tabla46[[#This Row],[VALOR EVALUACION DISENO]]),"",IF(Tabla46[[#This Row],[VALOR EVALUACION DISENO]]&gt;96,DATOS!$AV$21,IF(Tabla46[[#This Row],[VALOR EVALUACION DISENO]]&gt;=86,DATOS!$AV$22,DATOS!$AV$23)))</f>
        <v/>
      </c>
      <c r="S90" s="442"/>
      <c r="T90" s="437" t="str">
        <f>IFERROR(VLOOKUP(Tabla46[[#This Row],[% DE CUMPLIMIENTO DE LA EJECUCION DEL CONTROL]],DATOS!$AS$39:$AT$41,2,0),"")</f>
        <v/>
      </c>
      <c r="U90" s="439" t="str">
        <f>IF(Tabla46[[#This Row],[RESULTADO EVALUACIÓN DEL DISEÑO DEL CONTROL]]="","",SUMIFS(DATOS!$AT$50:$AT$58,DATOS!$AR$50:$AR$58,Tabla46[[#This Row],[RESULTADO EVALUACIÓN DEL DISEÑO DEL CONTROL]],DATOS!$AS$50:$AS$58,Tabla46[[#This Row],[RESULTADO EVALUACION DE LA EJECUCION]]))</f>
        <v/>
      </c>
    </row>
    <row r="91" spans="1:21" s="235" customFormat="1" ht="15" customHeight="1" x14ac:dyDescent="0.25">
      <c r="A91" s="415"/>
      <c r="B91" s="67"/>
      <c r="C91" s="67"/>
      <c r="D91" s="80"/>
      <c r="E91" s="416"/>
      <c r="F91" s="417"/>
      <c r="G91" s="437" t="str">
        <f>IFERROR(VLOOKUP(Tabla46[[#This Row],[ID RIESGO]],'1. IDENTIFICACION DEL RIESGO'!$AB$27:$AL$38,11,0),"")</f>
        <v/>
      </c>
      <c r="H91" s="417"/>
      <c r="I91" s="417"/>
      <c r="J91" s="417"/>
      <c r="K91" s="417"/>
      <c r="L91" s="417"/>
      <c r="M91" s="417"/>
      <c r="N91" s="417" t="str">
        <f>IF(Tabla46[[#This Row],[ID RIESGO]]="","",IF(Tabla46[[#This Row],[DESCRIPCION DEL CONTROL]]="",0,15))</f>
        <v/>
      </c>
      <c r="O91" s="437" t="str">
        <f>IF(Tabla46[[#This Row],[ID RIESGO]]="","",IF(Tabla46[[#This Row],[RESPONSABLE DEL CONTROL (CARGO)]]="",0,20))</f>
        <v/>
      </c>
      <c r="P91" s="399">
        <f>IF(Tabla46[[#This Row],[PERIODICIDAD DE EJECUCIÓN DEL CONTROL]]="",0,20)</f>
        <v>0</v>
      </c>
      <c r="Q91"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1" s="399" t="str">
        <f>IF(ISTEXT(Tabla46[[#This Row],[VALOR EVALUACION DISENO]]),"",IF(Tabla46[[#This Row],[VALOR EVALUACION DISENO]]&gt;96,DATOS!$AV$21,IF(Tabla46[[#This Row],[VALOR EVALUACION DISENO]]&gt;=86,DATOS!$AV$22,DATOS!$AV$23)))</f>
        <v/>
      </c>
      <c r="S91" s="442"/>
      <c r="T91" s="437" t="str">
        <f>IFERROR(VLOOKUP(Tabla46[[#This Row],[% DE CUMPLIMIENTO DE LA EJECUCION DEL CONTROL]],DATOS!$AS$39:$AT$41,2,0),"")</f>
        <v/>
      </c>
      <c r="U91" s="439" t="str">
        <f>IF(Tabla46[[#This Row],[RESULTADO EVALUACIÓN DEL DISEÑO DEL CONTROL]]="","",SUMIFS(DATOS!$AT$50:$AT$58,DATOS!$AR$50:$AR$58,Tabla46[[#This Row],[RESULTADO EVALUACIÓN DEL DISEÑO DEL CONTROL]],DATOS!$AS$50:$AS$58,Tabla46[[#This Row],[RESULTADO EVALUACION DE LA EJECUCION]]))</f>
        <v/>
      </c>
    </row>
    <row r="92" spans="1:21" s="235" customFormat="1" ht="15" customHeight="1" x14ac:dyDescent="0.25">
      <c r="A92" s="415"/>
      <c r="B92" s="67"/>
      <c r="C92" s="67"/>
      <c r="D92" s="80"/>
      <c r="E92" s="416"/>
      <c r="F92" s="417"/>
      <c r="G92" s="437" t="str">
        <f>IFERROR(VLOOKUP(Tabla46[[#This Row],[ID RIESGO]],'1. IDENTIFICACION DEL RIESGO'!$AB$27:$AL$38,11,0),"")</f>
        <v/>
      </c>
      <c r="H92" s="417"/>
      <c r="I92" s="417"/>
      <c r="J92" s="417"/>
      <c r="K92" s="417"/>
      <c r="L92" s="417"/>
      <c r="M92" s="417"/>
      <c r="N92" s="417" t="str">
        <f>IF(Tabla46[[#This Row],[ID RIESGO]]="","",IF(Tabla46[[#This Row],[DESCRIPCION DEL CONTROL]]="",0,15))</f>
        <v/>
      </c>
      <c r="O92" s="437" t="str">
        <f>IF(Tabla46[[#This Row],[ID RIESGO]]="","",IF(Tabla46[[#This Row],[RESPONSABLE DEL CONTROL (CARGO)]]="",0,20))</f>
        <v/>
      </c>
      <c r="P92" s="399">
        <f>IF(Tabla46[[#This Row],[PERIODICIDAD DE EJECUCIÓN DEL CONTROL]]="",0,20)</f>
        <v>0</v>
      </c>
      <c r="Q92"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2" s="399" t="str">
        <f>IF(ISTEXT(Tabla46[[#This Row],[VALOR EVALUACION DISENO]]),"",IF(Tabla46[[#This Row],[VALOR EVALUACION DISENO]]&gt;96,DATOS!$AV$21,IF(Tabla46[[#This Row],[VALOR EVALUACION DISENO]]&gt;=86,DATOS!$AV$22,DATOS!$AV$23)))</f>
        <v/>
      </c>
      <c r="S92" s="442"/>
      <c r="T92" s="437" t="str">
        <f>IFERROR(VLOOKUP(Tabla46[[#This Row],[% DE CUMPLIMIENTO DE LA EJECUCION DEL CONTROL]],DATOS!$AS$39:$AT$41,2,0),"")</f>
        <v/>
      </c>
      <c r="U92" s="439" t="str">
        <f>IF(Tabla46[[#This Row],[RESULTADO EVALUACIÓN DEL DISEÑO DEL CONTROL]]="","",SUMIFS(DATOS!$AT$50:$AT$58,DATOS!$AR$50:$AR$58,Tabla46[[#This Row],[RESULTADO EVALUACIÓN DEL DISEÑO DEL CONTROL]],DATOS!$AS$50:$AS$58,Tabla46[[#This Row],[RESULTADO EVALUACION DE LA EJECUCION]]))</f>
        <v/>
      </c>
    </row>
    <row r="93" spans="1:21" s="235" customFormat="1" ht="15" customHeight="1" x14ac:dyDescent="0.25">
      <c r="A93" s="415"/>
      <c r="B93" s="67"/>
      <c r="C93" s="67"/>
      <c r="D93" s="80"/>
      <c r="E93" s="416"/>
      <c r="F93" s="417"/>
      <c r="G93" s="437" t="str">
        <f>IFERROR(VLOOKUP(Tabla46[[#This Row],[ID RIESGO]],'1. IDENTIFICACION DEL RIESGO'!$AB$27:$AL$38,11,0),"")</f>
        <v/>
      </c>
      <c r="H93" s="417"/>
      <c r="I93" s="417"/>
      <c r="J93" s="417"/>
      <c r="K93" s="417"/>
      <c r="L93" s="417"/>
      <c r="M93" s="417"/>
      <c r="N93" s="417" t="str">
        <f>IF(Tabla46[[#This Row],[ID RIESGO]]="","",IF(Tabla46[[#This Row],[DESCRIPCION DEL CONTROL]]="",0,15))</f>
        <v/>
      </c>
      <c r="O93" s="437" t="str">
        <f>IF(Tabla46[[#This Row],[ID RIESGO]]="","",IF(Tabla46[[#This Row],[RESPONSABLE DEL CONTROL (CARGO)]]="",0,20))</f>
        <v/>
      </c>
      <c r="P93" s="399">
        <f>IF(Tabla46[[#This Row],[PERIODICIDAD DE EJECUCIÓN DEL CONTROL]]="",0,20)</f>
        <v>0</v>
      </c>
      <c r="Q93"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3" s="399" t="str">
        <f>IF(ISTEXT(Tabla46[[#This Row],[VALOR EVALUACION DISENO]]),"",IF(Tabla46[[#This Row],[VALOR EVALUACION DISENO]]&gt;96,DATOS!$AV$21,IF(Tabla46[[#This Row],[VALOR EVALUACION DISENO]]&gt;=86,DATOS!$AV$22,DATOS!$AV$23)))</f>
        <v/>
      </c>
      <c r="S93" s="442"/>
      <c r="T93" s="437" t="str">
        <f>IFERROR(VLOOKUP(Tabla46[[#This Row],[% DE CUMPLIMIENTO DE LA EJECUCION DEL CONTROL]],DATOS!$AS$39:$AT$41,2,0),"")</f>
        <v/>
      </c>
      <c r="U93" s="439" t="str">
        <f>IF(Tabla46[[#This Row],[RESULTADO EVALUACIÓN DEL DISEÑO DEL CONTROL]]="","",SUMIFS(DATOS!$AT$50:$AT$58,DATOS!$AR$50:$AR$58,Tabla46[[#This Row],[RESULTADO EVALUACIÓN DEL DISEÑO DEL CONTROL]],DATOS!$AS$50:$AS$58,Tabla46[[#This Row],[RESULTADO EVALUACION DE LA EJECUCION]]))</f>
        <v/>
      </c>
    </row>
    <row r="94" spans="1:21" s="235" customFormat="1" ht="15" customHeight="1" x14ac:dyDescent="0.25">
      <c r="A94" s="415"/>
      <c r="B94" s="67"/>
      <c r="C94" s="67"/>
      <c r="D94" s="80"/>
      <c r="E94" s="416"/>
      <c r="F94" s="417"/>
      <c r="G94" s="437" t="str">
        <f>IFERROR(VLOOKUP(Tabla46[[#This Row],[ID RIESGO]],'1. IDENTIFICACION DEL RIESGO'!$AB$27:$AL$38,11,0),"")</f>
        <v/>
      </c>
      <c r="H94" s="417"/>
      <c r="I94" s="417"/>
      <c r="J94" s="417"/>
      <c r="K94" s="417"/>
      <c r="L94" s="417"/>
      <c r="M94" s="417"/>
      <c r="N94" s="417" t="str">
        <f>IF(Tabla46[[#This Row],[ID RIESGO]]="","",IF(Tabla46[[#This Row],[DESCRIPCION DEL CONTROL]]="",0,15))</f>
        <v/>
      </c>
      <c r="O94" s="437" t="str">
        <f>IF(Tabla46[[#This Row],[ID RIESGO]]="","",IF(Tabla46[[#This Row],[RESPONSABLE DEL CONTROL (CARGO)]]="",0,20))</f>
        <v/>
      </c>
      <c r="P94" s="399">
        <f>IF(Tabla46[[#This Row],[PERIODICIDAD DE EJECUCIÓN DEL CONTROL]]="",0,20)</f>
        <v>0</v>
      </c>
      <c r="Q94"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4" s="399" t="str">
        <f>IF(ISTEXT(Tabla46[[#This Row],[VALOR EVALUACION DISENO]]),"",IF(Tabla46[[#This Row],[VALOR EVALUACION DISENO]]&gt;96,DATOS!$AV$21,IF(Tabla46[[#This Row],[VALOR EVALUACION DISENO]]&gt;=86,DATOS!$AV$22,DATOS!$AV$23)))</f>
        <v/>
      </c>
      <c r="S94" s="442"/>
      <c r="T94" s="437" t="str">
        <f>IFERROR(VLOOKUP(Tabla46[[#This Row],[% DE CUMPLIMIENTO DE LA EJECUCION DEL CONTROL]],DATOS!$AS$39:$AT$41,2,0),"")</f>
        <v/>
      </c>
      <c r="U94" s="439" t="str">
        <f>IF(Tabla46[[#This Row],[RESULTADO EVALUACIÓN DEL DISEÑO DEL CONTROL]]="","",SUMIFS(DATOS!$AT$50:$AT$58,DATOS!$AR$50:$AR$58,Tabla46[[#This Row],[RESULTADO EVALUACIÓN DEL DISEÑO DEL CONTROL]],DATOS!$AS$50:$AS$58,Tabla46[[#This Row],[RESULTADO EVALUACION DE LA EJECUCION]]))</f>
        <v/>
      </c>
    </row>
    <row r="95" spans="1:21" s="235" customFormat="1" ht="15" customHeight="1" x14ac:dyDescent="0.25">
      <c r="A95" s="415"/>
      <c r="B95" s="67"/>
      <c r="C95" s="67"/>
      <c r="D95" s="80"/>
      <c r="E95" s="416"/>
      <c r="F95" s="417"/>
      <c r="G95" s="437" t="str">
        <f>IFERROR(VLOOKUP(Tabla46[[#This Row],[ID RIESGO]],'1. IDENTIFICACION DEL RIESGO'!$AB$27:$AL$38,11,0),"")</f>
        <v/>
      </c>
      <c r="H95" s="417"/>
      <c r="I95" s="417"/>
      <c r="J95" s="417"/>
      <c r="K95" s="417"/>
      <c r="L95" s="417"/>
      <c r="M95" s="417"/>
      <c r="N95" s="417" t="str">
        <f>IF(Tabla46[[#This Row],[ID RIESGO]]="","",IF(Tabla46[[#This Row],[DESCRIPCION DEL CONTROL]]="",0,15))</f>
        <v/>
      </c>
      <c r="O95" s="437" t="str">
        <f>IF(Tabla46[[#This Row],[ID RIESGO]]="","",IF(Tabla46[[#This Row],[RESPONSABLE DEL CONTROL (CARGO)]]="",0,20))</f>
        <v/>
      </c>
      <c r="P95" s="399">
        <f>IF(Tabla46[[#This Row],[PERIODICIDAD DE EJECUCIÓN DEL CONTROL]]="",0,20)</f>
        <v>0</v>
      </c>
      <c r="Q95"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5" s="399" t="str">
        <f>IF(ISTEXT(Tabla46[[#This Row],[VALOR EVALUACION DISENO]]),"",IF(Tabla46[[#This Row],[VALOR EVALUACION DISENO]]&gt;96,DATOS!$AV$21,IF(Tabla46[[#This Row],[VALOR EVALUACION DISENO]]&gt;=86,DATOS!$AV$22,DATOS!$AV$23)))</f>
        <v/>
      </c>
      <c r="S95" s="442"/>
      <c r="T95" s="437" t="str">
        <f>IFERROR(VLOOKUP(Tabla46[[#This Row],[% DE CUMPLIMIENTO DE LA EJECUCION DEL CONTROL]],DATOS!$AS$39:$AT$41,2,0),"")</f>
        <v/>
      </c>
      <c r="U95" s="439" t="str">
        <f>IF(Tabla46[[#This Row],[RESULTADO EVALUACIÓN DEL DISEÑO DEL CONTROL]]="","",SUMIFS(DATOS!$AT$50:$AT$58,DATOS!$AR$50:$AR$58,Tabla46[[#This Row],[RESULTADO EVALUACIÓN DEL DISEÑO DEL CONTROL]],DATOS!$AS$50:$AS$58,Tabla46[[#This Row],[RESULTADO EVALUACION DE LA EJECUCION]]))</f>
        <v/>
      </c>
    </row>
    <row r="96" spans="1:21" s="235" customFormat="1" ht="15" customHeight="1" x14ac:dyDescent="0.25">
      <c r="A96" s="415"/>
      <c r="B96" s="67"/>
      <c r="C96" s="67"/>
      <c r="D96" s="80"/>
      <c r="E96" s="416"/>
      <c r="F96" s="417"/>
      <c r="G96" s="437" t="str">
        <f>IFERROR(VLOOKUP(Tabla46[[#This Row],[ID RIESGO]],'1. IDENTIFICACION DEL RIESGO'!$AB$27:$AL$38,11,0),"")</f>
        <v/>
      </c>
      <c r="H96" s="417"/>
      <c r="I96" s="417"/>
      <c r="J96" s="417"/>
      <c r="K96" s="417"/>
      <c r="L96" s="417"/>
      <c r="M96" s="417"/>
      <c r="N96" s="417" t="str">
        <f>IF(Tabla46[[#This Row],[ID RIESGO]]="","",IF(Tabla46[[#This Row],[DESCRIPCION DEL CONTROL]]="",0,15))</f>
        <v/>
      </c>
      <c r="O96" s="437" t="str">
        <f>IF(Tabla46[[#This Row],[ID RIESGO]]="","",IF(Tabla46[[#This Row],[RESPONSABLE DEL CONTROL (CARGO)]]="",0,20))</f>
        <v/>
      </c>
      <c r="P96" s="399">
        <f>IF(Tabla46[[#This Row],[PERIODICIDAD DE EJECUCIÓN DEL CONTROL]]="",0,20)</f>
        <v>0</v>
      </c>
      <c r="Q96"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6" s="399" t="str">
        <f>IF(ISTEXT(Tabla46[[#This Row],[VALOR EVALUACION DISENO]]),"",IF(Tabla46[[#This Row],[VALOR EVALUACION DISENO]]&gt;96,DATOS!$AV$21,IF(Tabla46[[#This Row],[VALOR EVALUACION DISENO]]&gt;=86,DATOS!$AV$22,DATOS!$AV$23)))</f>
        <v/>
      </c>
      <c r="S96" s="442"/>
      <c r="T96" s="437" t="str">
        <f>IFERROR(VLOOKUP(Tabla46[[#This Row],[% DE CUMPLIMIENTO DE LA EJECUCION DEL CONTROL]],DATOS!$AS$39:$AT$41,2,0),"")</f>
        <v/>
      </c>
      <c r="U96" s="439" t="str">
        <f>IF(Tabla46[[#This Row],[RESULTADO EVALUACIÓN DEL DISEÑO DEL CONTROL]]="","",SUMIFS(DATOS!$AT$50:$AT$58,DATOS!$AR$50:$AR$58,Tabla46[[#This Row],[RESULTADO EVALUACIÓN DEL DISEÑO DEL CONTROL]],DATOS!$AS$50:$AS$58,Tabla46[[#This Row],[RESULTADO EVALUACION DE LA EJECUCION]]))</f>
        <v/>
      </c>
    </row>
    <row r="97" spans="1:21" s="235" customFormat="1" ht="15" customHeight="1" x14ac:dyDescent="0.25">
      <c r="A97" s="415"/>
      <c r="B97" s="67"/>
      <c r="C97" s="67"/>
      <c r="D97" s="80"/>
      <c r="E97" s="416"/>
      <c r="F97" s="417"/>
      <c r="G97" s="437" t="str">
        <f>IFERROR(VLOOKUP(Tabla46[[#This Row],[ID RIESGO]],'1. IDENTIFICACION DEL RIESGO'!$AB$27:$AL$38,11,0),"")</f>
        <v/>
      </c>
      <c r="H97" s="417"/>
      <c r="I97" s="417"/>
      <c r="J97" s="417"/>
      <c r="K97" s="417"/>
      <c r="L97" s="417"/>
      <c r="M97" s="417"/>
      <c r="N97" s="417" t="str">
        <f>IF(Tabla46[[#This Row],[ID RIESGO]]="","",IF(Tabla46[[#This Row],[DESCRIPCION DEL CONTROL]]="",0,15))</f>
        <v/>
      </c>
      <c r="O97" s="437" t="str">
        <f>IF(Tabla46[[#This Row],[ID RIESGO]]="","",IF(Tabla46[[#This Row],[RESPONSABLE DEL CONTROL (CARGO)]]="",0,20))</f>
        <v/>
      </c>
      <c r="P97" s="399">
        <f>IF(Tabla46[[#This Row],[PERIODICIDAD DE EJECUCIÓN DEL CONTROL]]="",0,20)</f>
        <v>0</v>
      </c>
      <c r="Q97"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7" s="399" t="str">
        <f>IF(ISTEXT(Tabla46[[#This Row],[VALOR EVALUACION DISENO]]),"",IF(Tabla46[[#This Row],[VALOR EVALUACION DISENO]]&gt;96,DATOS!$AV$21,IF(Tabla46[[#This Row],[VALOR EVALUACION DISENO]]&gt;=86,DATOS!$AV$22,DATOS!$AV$23)))</f>
        <v/>
      </c>
      <c r="S97" s="442"/>
      <c r="T97" s="437" t="str">
        <f>IFERROR(VLOOKUP(Tabla46[[#This Row],[% DE CUMPLIMIENTO DE LA EJECUCION DEL CONTROL]],DATOS!$AS$39:$AT$41,2,0),"")</f>
        <v/>
      </c>
      <c r="U97" s="439" t="str">
        <f>IF(Tabla46[[#This Row],[RESULTADO EVALUACIÓN DEL DISEÑO DEL CONTROL]]="","",SUMIFS(DATOS!$AT$50:$AT$58,DATOS!$AR$50:$AR$58,Tabla46[[#This Row],[RESULTADO EVALUACIÓN DEL DISEÑO DEL CONTROL]],DATOS!$AS$50:$AS$58,Tabla46[[#This Row],[RESULTADO EVALUACION DE LA EJECUCION]]))</f>
        <v/>
      </c>
    </row>
    <row r="98" spans="1:21" s="235" customFormat="1" ht="15" customHeight="1" x14ac:dyDescent="0.25">
      <c r="A98" s="415"/>
      <c r="B98" s="67"/>
      <c r="C98" s="67"/>
      <c r="D98" s="80"/>
      <c r="E98" s="416"/>
      <c r="F98" s="417"/>
      <c r="G98" s="437" t="str">
        <f>IFERROR(VLOOKUP(Tabla46[[#This Row],[ID RIESGO]],'1. IDENTIFICACION DEL RIESGO'!$AB$27:$AL$38,11,0),"")</f>
        <v/>
      </c>
      <c r="H98" s="417"/>
      <c r="I98" s="417"/>
      <c r="J98" s="417"/>
      <c r="K98" s="417"/>
      <c r="L98" s="417"/>
      <c r="M98" s="417"/>
      <c r="N98" s="417" t="str">
        <f>IF(Tabla46[[#This Row],[ID RIESGO]]="","",IF(Tabla46[[#This Row],[DESCRIPCION DEL CONTROL]]="",0,15))</f>
        <v/>
      </c>
      <c r="O98" s="437" t="str">
        <f>IF(Tabla46[[#This Row],[ID RIESGO]]="","",IF(Tabla46[[#This Row],[RESPONSABLE DEL CONTROL (CARGO)]]="",0,20))</f>
        <v/>
      </c>
      <c r="P98" s="399">
        <f>IF(Tabla46[[#This Row],[PERIODICIDAD DE EJECUCIÓN DEL CONTROL]]="",0,20)</f>
        <v>0</v>
      </c>
      <c r="Q98"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8" s="399" t="str">
        <f>IF(ISTEXT(Tabla46[[#This Row],[VALOR EVALUACION DISENO]]),"",IF(Tabla46[[#This Row],[VALOR EVALUACION DISENO]]&gt;96,DATOS!$AV$21,IF(Tabla46[[#This Row],[VALOR EVALUACION DISENO]]&gt;=86,DATOS!$AV$22,DATOS!$AV$23)))</f>
        <v/>
      </c>
      <c r="S98" s="442"/>
      <c r="T98" s="437" t="str">
        <f>IFERROR(VLOOKUP(Tabla46[[#This Row],[% DE CUMPLIMIENTO DE LA EJECUCION DEL CONTROL]],DATOS!$AS$39:$AT$41,2,0),"")</f>
        <v/>
      </c>
      <c r="U98" s="439" t="str">
        <f>IF(Tabla46[[#This Row],[RESULTADO EVALUACIÓN DEL DISEÑO DEL CONTROL]]="","",SUMIFS(DATOS!$AT$50:$AT$58,DATOS!$AR$50:$AR$58,Tabla46[[#This Row],[RESULTADO EVALUACIÓN DEL DISEÑO DEL CONTROL]],DATOS!$AS$50:$AS$58,Tabla46[[#This Row],[RESULTADO EVALUACION DE LA EJECUCION]]))</f>
        <v/>
      </c>
    </row>
    <row r="99" spans="1:21" s="235" customFormat="1" ht="15" customHeight="1" x14ac:dyDescent="0.25">
      <c r="A99" s="415"/>
      <c r="B99" s="67"/>
      <c r="C99" s="67"/>
      <c r="D99" s="80"/>
      <c r="E99" s="416"/>
      <c r="F99" s="417"/>
      <c r="G99" s="437" t="str">
        <f>IFERROR(VLOOKUP(Tabla46[[#This Row],[ID RIESGO]],'1. IDENTIFICACION DEL RIESGO'!$AB$27:$AL$38,11,0),"")</f>
        <v/>
      </c>
      <c r="H99" s="417"/>
      <c r="I99" s="417"/>
      <c r="J99" s="417"/>
      <c r="K99" s="417"/>
      <c r="L99" s="417"/>
      <c r="M99" s="417"/>
      <c r="N99" s="417" t="str">
        <f>IF(Tabla46[[#This Row],[ID RIESGO]]="","",IF(Tabla46[[#This Row],[DESCRIPCION DEL CONTROL]]="",0,15))</f>
        <v/>
      </c>
      <c r="O99" s="437" t="str">
        <f>IF(Tabla46[[#This Row],[ID RIESGO]]="","",IF(Tabla46[[#This Row],[RESPONSABLE DEL CONTROL (CARGO)]]="",0,20))</f>
        <v/>
      </c>
      <c r="P99" s="399">
        <f>IF(Tabla46[[#This Row],[PERIODICIDAD DE EJECUCIÓN DEL CONTROL]]="",0,20)</f>
        <v>0</v>
      </c>
      <c r="Q99"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9" s="399" t="str">
        <f>IF(ISTEXT(Tabla46[[#This Row],[VALOR EVALUACION DISENO]]),"",IF(Tabla46[[#This Row],[VALOR EVALUACION DISENO]]&gt;96,DATOS!$AV$21,IF(Tabla46[[#This Row],[VALOR EVALUACION DISENO]]&gt;=86,DATOS!$AV$22,DATOS!$AV$23)))</f>
        <v/>
      </c>
      <c r="S99" s="442"/>
      <c r="T99" s="437" t="str">
        <f>IFERROR(VLOOKUP(Tabla46[[#This Row],[% DE CUMPLIMIENTO DE LA EJECUCION DEL CONTROL]],DATOS!$AS$39:$AT$41,2,0),"")</f>
        <v/>
      </c>
      <c r="U99" s="439" t="str">
        <f>IF(Tabla46[[#This Row],[RESULTADO EVALUACIÓN DEL DISEÑO DEL CONTROL]]="","",SUMIFS(DATOS!$AT$50:$AT$58,DATOS!$AR$50:$AR$58,Tabla46[[#This Row],[RESULTADO EVALUACIÓN DEL DISEÑO DEL CONTROL]],DATOS!$AS$50:$AS$58,Tabla46[[#This Row],[RESULTADO EVALUACION DE LA EJECUCION]]))</f>
        <v/>
      </c>
    </row>
    <row r="100" spans="1:21" s="235" customFormat="1" ht="15" customHeight="1" x14ac:dyDescent="0.25">
      <c r="A100" s="415"/>
      <c r="B100" s="67"/>
      <c r="C100" s="67"/>
      <c r="D100" s="80"/>
      <c r="E100" s="416"/>
      <c r="F100" s="417"/>
      <c r="G100" s="437" t="str">
        <f>IFERROR(VLOOKUP(Tabla46[[#This Row],[ID RIESGO]],'1. IDENTIFICACION DEL RIESGO'!$AB$27:$AL$38,11,0),"")</f>
        <v/>
      </c>
      <c r="H100" s="417"/>
      <c r="I100" s="417"/>
      <c r="J100" s="417"/>
      <c r="K100" s="417"/>
      <c r="L100" s="417"/>
      <c r="M100" s="417"/>
      <c r="N100" s="417" t="str">
        <f>IF(Tabla46[[#This Row],[ID RIESGO]]="","",IF(Tabla46[[#This Row],[DESCRIPCION DEL CONTROL]]="",0,15))</f>
        <v/>
      </c>
      <c r="O100" s="437" t="str">
        <f>IF(Tabla46[[#This Row],[ID RIESGO]]="","",IF(Tabla46[[#This Row],[RESPONSABLE DEL CONTROL (CARGO)]]="",0,20))</f>
        <v/>
      </c>
      <c r="P100" s="399">
        <f>IF(Tabla46[[#This Row],[PERIODICIDAD DE EJECUCIÓN DEL CONTROL]]="",0,20)</f>
        <v>0</v>
      </c>
      <c r="Q100"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0" s="399" t="str">
        <f>IF(ISTEXT(Tabla46[[#This Row],[VALOR EVALUACION DISENO]]),"",IF(Tabla46[[#This Row],[VALOR EVALUACION DISENO]]&gt;96,DATOS!$AV$21,IF(Tabla46[[#This Row],[VALOR EVALUACION DISENO]]&gt;=86,DATOS!$AV$22,DATOS!$AV$23)))</f>
        <v/>
      </c>
      <c r="S100" s="442"/>
      <c r="T100" s="437" t="str">
        <f>IFERROR(VLOOKUP(Tabla46[[#This Row],[% DE CUMPLIMIENTO DE LA EJECUCION DEL CONTROL]],DATOS!$AS$39:$AT$41,2,0),"")</f>
        <v/>
      </c>
      <c r="U100" s="439" t="str">
        <f>IF(Tabla46[[#This Row],[RESULTADO EVALUACIÓN DEL DISEÑO DEL CONTROL]]="","",SUMIFS(DATOS!$AT$50:$AT$58,DATOS!$AR$50:$AR$58,Tabla46[[#This Row],[RESULTADO EVALUACIÓN DEL DISEÑO DEL CONTROL]],DATOS!$AS$50:$AS$58,Tabla46[[#This Row],[RESULTADO EVALUACION DE LA EJECUCION]]))</f>
        <v/>
      </c>
    </row>
    <row r="101" spans="1:21" s="235" customFormat="1" ht="15" customHeight="1" x14ac:dyDescent="0.25">
      <c r="A101" s="415"/>
      <c r="B101" s="67"/>
      <c r="C101" s="67"/>
      <c r="D101" s="80"/>
      <c r="E101" s="416"/>
      <c r="F101" s="417"/>
      <c r="G101" s="437" t="str">
        <f>IFERROR(VLOOKUP(Tabla46[[#This Row],[ID RIESGO]],'1. IDENTIFICACION DEL RIESGO'!$AB$27:$AL$38,11,0),"")</f>
        <v/>
      </c>
      <c r="H101" s="417"/>
      <c r="I101" s="417"/>
      <c r="J101" s="417"/>
      <c r="K101" s="417"/>
      <c r="L101" s="417"/>
      <c r="M101" s="417"/>
      <c r="N101" s="417" t="str">
        <f>IF(Tabla46[[#This Row],[ID RIESGO]]="","",IF(Tabla46[[#This Row],[DESCRIPCION DEL CONTROL]]="",0,15))</f>
        <v/>
      </c>
      <c r="O101" s="437" t="str">
        <f>IF(Tabla46[[#This Row],[ID RIESGO]]="","",IF(Tabla46[[#This Row],[RESPONSABLE DEL CONTROL (CARGO)]]="",0,20))</f>
        <v/>
      </c>
      <c r="P101" s="399">
        <f>IF(Tabla46[[#This Row],[PERIODICIDAD DE EJECUCIÓN DEL CONTROL]]="",0,20)</f>
        <v>0</v>
      </c>
      <c r="Q101"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1" s="399" t="str">
        <f>IF(ISTEXT(Tabla46[[#This Row],[VALOR EVALUACION DISENO]]),"",IF(Tabla46[[#This Row],[VALOR EVALUACION DISENO]]&gt;96,DATOS!$AV$21,IF(Tabla46[[#This Row],[VALOR EVALUACION DISENO]]&gt;=86,DATOS!$AV$22,DATOS!$AV$23)))</f>
        <v/>
      </c>
      <c r="S101" s="442"/>
      <c r="T101" s="437" t="str">
        <f>IFERROR(VLOOKUP(Tabla46[[#This Row],[% DE CUMPLIMIENTO DE LA EJECUCION DEL CONTROL]],DATOS!$AS$39:$AT$41,2,0),"")</f>
        <v/>
      </c>
      <c r="U101" s="439" t="str">
        <f>IF(Tabla46[[#This Row],[RESULTADO EVALUACIÓN DEL DISEÑO DEL CONTROL]]="","",SUMIFS(DATOS!$AT$50:$AT$58,DATOS!$AR$50:$AR$58,Tabla46[[#This Row],[RESULTADO EVALUACIÓN DEL DISEÑO DEL CONTROL]],DATOS!$AS$50:$AS$58,Tabla46[[#This Row],[RESULTADO EVALUACION DE LA EJECUCION]]))</f>
        <v/>
      </c>
    </row>
    <row r="102" spans="1:21" s="235" customFormat="1" ht="15" customHeight="1" x14ac:dyDescent="0.25">
      <c r="A102" s="415"/>
      <c r="B102" s="67"/>
      <c r="C102" s="67"/>
      <c r="D102" s="80"/>
      <c r="E102" s="416"/>
      <c r="F102" s="417"/>
      <c r="G102" s="437" t="str">
        <f>IFERROR(VLOOKUP(Tabla46[[#This Row],[ID RIESGO]],'1. IDENTIFICACION DEL RIESGO'!$AB$27:$AL$38,11,0),"")</f>
        <v/>
      </c>
      <c r="H102" s="417"/>
      <c r="I102" s="417"/>
      <c r="J102" s="417"/>
      <c r="K102" s="417"/>
      <c r="L102" s="417"/>
      <c r="M102" s="417"/>
      <c r="N102" s="417" t="str">
        <f>IF(Tabla46[[#This Row],[ID RIESGO]]="","",IF(Tabla46[[#This Row],[DESCRIPCION DEL CONTROL]]="",0,15))</f>
        <v/>
      </c>
      <c r="O102" s="437" t="str">
        <f>IF(Tabla46[[#This Row],[ID RIESGO]]="","",IF(Tabla46[[#This Row],[RESPONSABLE DEL CONTROL (CARGO)]]="",0,20))</f>
        <v/>
      </c>
      <c r="P102" s="399">
        <f>IF(Tabla46[[#This Row],[PERIODICIDAD DE EJECUCIÓN DEL CONTROL]]="",0,20)</f>
        <v>0</v>
      </c>
      <c r="Q102"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2" s="399" t="str">
        <f>IF(ISTEXT(Tabla46[[#This Row],[VALOR EVALUACION DISENO]]),"",IF(Tabla46[[#This Row],[VALOR EVALUACION DISENO]]&gt;96,DATOS!$AV$21,IF(Tabla46[[#This Row],[VALOR EVALUACION DISENO]]&gt;=86,DATOS!$AV$22,DATOS!$AV$23)))</f>
        <v/>
      </c>
      <c r="S102" s="442"/>
      <c r="T102" s="437" t="str">
        <f>IFERROR(VLOOKUP(Tabla46[[#This Row],[% DE CUMPLIMIENTO DE LA EJECUCION DEL CONTROL]],DATOS!$AS$39:$AT$41,2,0),"")</f>
        <v/>
      </c>
      <c r="U102" s="439" t="str">
        <f>IF(Tabla46[[#This Row],[RESULTADO EVALUACIÓN DEL DISEÑO DEL CONTROL]]="","",SUMIFS(DATOS!$AT$50:$AT$58,DATOS!$AR$50:$AR$58,Tabla46[[#This Row],[RESULTADO EVALUACIÓN DEL DISEÑO DEL CONTROL]],DATOS!$AS$50:$AS$58,Tabla46[[#This Row],[RESULTADO EVALUACION DE LA EJECUCION]]))</f>
        <v/>
      </c>
    </row>
    <row r="103" spans="1:21" s="235" customFormat="1" ht="15" customHeight="1" x14ac:dyDescent="0.25">
      <c r="A103" s="415"/>
      <c r="B103" s="67"/>
      <c r="C103" s="67"/>
      <c r="D103" s="80"/>
      <c r="E103" s="416"/>
      <c r="F103" s="417"/>
      <c r="G103" s="437" t="str">
        <f>IFERROR(VLOOKUP(Tabla46[[#This Row],[ID RIESGO]],'1. IDENTIFICACION DEL RIESGO'!$AB$27:$AL$38,11,0),"")</f>
        <v/>
      </c>
      <c r="H103" s="417"/>
      <c r="I103" s="417"/>
      <c r="J103" s="417"/>
      <c r="K103" s="417"/>
      <c r="L103" s="417"/>
      <c r="M103" s="417"/>
      <c r="N103" s="417" t="str">
        <f>IF(Tabla46[[#This Row],[ID RIESGO]]="","",IF(Tabla46[[#This Row],[DESCRIPCION DEL CONTROL]]="",0,15))</f>
        <v/>
      </c>
      <c r="O103" s="437" t="str">
        <f>IF(Tabla46[[#This Row],[ID RIESGO]]="","",IF(Tabla46[[#This Row],[RESPONSABLE DEL CONTROL (CARGO)]]="",0,20))</f>
        <v/>
      </c>
      <c r="P103" s="399">
        <f>IF(Tabla46[[#This Row],[PERIODICIDAD DE EJECUCIÓN DEL CONTROL]]="",0,20)</f>
        <v>0</v>
      </c>
      <c r="Q103"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3" s="399" t="str">
        <f>IF(ISTEXT(Tabla46[[#This Row],[VALOR EVALUACION DISENO]]),"",IF(Tabla46[[#This Row],[VALOR EVALUACION DISENO]]&gt;96,DATOS!$AV$21,IF(Tabla46[[#This Row],[VALOR EVALUACION DISENO]]&gt;=86,DATOS!$AV$22,DATOS!$AV$23)))</f>
        <v/>
      </c>
      <c r="S103" s="442"/>
      <c r="T103" s="437" t="str">
        <f>IFERROR(VLOOKUP(Tabla46[[#This Row],[% DE CUMPLIMIENTO DE LA EJECUCION DEL CONTROL]],DATOS!$AS$39:$AT$41,2,0),"")</f>
        <v/>
      </c>
      <c r="U103" s="439" t="str">
        <f>IF(Tabla46[[#This Row],[RESULTADO EVALUACIÓN DEL DISEÑO DEL CONTROL]]="","",SUMIFS(DATOS!$AT$50:$AT$58,DATOS!$AR$50:$AR$58,Tabla46[[#This Row],[RESULTADO EVALUACIÓN DEL DISEÑO DEL CONTROL]],DATOS!$AS$50:$AS$58,Tabla46[[#This Row],[RESULTADO EVALUACION DE LA EJECUCION]]))</f>
        <v/>
      </c>
    </row>
    <row r="104" spans="1:21" s="235" customFormat="1" ht="15" customHeight="1" x14ac:dyDescent="0.25">
      <c r="A104" s="415"/>
      <c r="B104" s="67"/>
      <c r="C104" s="67"/>
      <c r="D104" s="80"/>
      <c r="E104" s="416"/>
      <c r="F104" s="417"/>
      <c r="G104" s="437" t="str">
        <f>IFERROR(VLOOKUP(Tabla46[[#This Row],[ID RIESGO]],'1. IDENTIFICACION DEL RIESGO'!$AB$27:$AL$38,11,0),"")</f>
        <v/>
      </c>
      <c r="H104" s="417"/>
      <c r="I104" s="417"/>
      <c r="J104" s="417"/>
      <c r="K104" s="417"/>
      <c r="L104" s="417"/>
      <c r="M104" s="417"/>
      <c r="N104" s="417" t="str">
        <f>IF(Tabla46[[#This Row],[ID RIESGO]]="","",IF(Tabla46[[#This Row],[DESCRIPCION DEL CONTROL]]="",0,15))</f>
        <v/>
      </c>
      <c r="O104" s="437" t="str">
        <f>IF(Tabla46[[#This Row],[ID RIESGO]]="","",IF(Tabla46[[#This Row],[RESPONSABLE DEL CONTROL (CARGO)]]="",0,20))</f>
        <v/>
      </c>
      <c r="P104" s="399">
        <f>IF(Tabla46[[#This Row],[PERIODICIDAD DE EJECUCIÓN DEL CONTROL]]="",0,20)</f>
        <v>0</v>
      </c>
      <c r="Q104"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4" s="399" t="str">
        <f>IF(ISTEXT(Tabla46[[#This Row],[VALOR EVALUACION DISENO]]),"",IF(Tabla46[[#This Row],[VALOR EVALUACION DISENO]]&gt;96,DATOS!$AV$21,IF(Tabla46[[#This Row],[VALOR EVALUACION DISENO]]&gt;=86,DATOS!$AV$22,DATOS!$AV$23)))</f>
        <v/>
      </c>
      <c r="S104" s="442"/>
      <c r="T104" s="437" t="str">
        <f>IFERROR(VLOOKUP(Tabla46[[#This Row],[% DE CUMPLIMIENTO DE LA EJECUCION DEL CONTROL]],DATOS!$AS$39:$AT$41,2,0),"")</f>
        <v/>
      </c>
      <c r="U104" s="439" t="str">
        <f>IF(Tabla46[[#This Row],[RESULTADO EVALUACIÓN DEL DISEÑO DEL CONTROL]]="","",SUMIFS(DATOS!$AT$50:$AT$58,DATOS!$AR$50:$AR$58,Tabla46[[#This Row],[RESULTADO EVALUACIÓN DEL DISEÑO DEL CONTROL]],DATOS!$AS$50:$AS$58,Tabla46[[#This Row],[RESULTADO EVALUACION DE LA EJECUCION]]))</f>
        <v/>
      </c>
    </row>
    <row r="105" spans="1:21" s="235" customFormat="1" ht="15" customHeight="1" x14ac:dyDescent="0.25">
      <c r="A105" s="415"/>
      <c r="B105" s="67"/>
      <c r="C105" s="67"/>
      <c r="D105" s="80"/>
      <c r="E105" s="416"/>
      <c r="F105" s="417"/>
      <c r="G105" s="437" t="str">
        <f>IFERROR(VLOOKUP(Tabla46[[#This Row],[ID RIESGO]],'1. IDENTIFICACION DEL RIESGO'!$AB$27:$AL$38,11,0),"")</f>
        <v/>
      </c>
      <c r="H105" s="417"/>
      <c r="I105" s="417"/>
      <c r="J105" s="417"/>
      <c r="K105" s="417"/>
      <c r="L105" s="417"/>
      <c r="M105" s="417"/>
      <c r="N105" s="417" t="str">
        <f>IF(Tabla46[[#This Row],[ID RIESGO]]="","",IF(Tabla46[[#This Row],[DESCRIPCION DEL CONTROL]]="",0,15))</f>
        <v/>
      </c>
      <c r="O105" s="437" t="str">
        <f>IF(Tabla46[[#This Row],[ID RIESGO]]="","",IF(Tabla46[[#This Row],[RESPONSABLE DEL CONTROL (CARGO)]]="",0,20))</f>
        <v/>
      </c>
      <c r="P105" s="399">
        <f>IF(Tabla46[[#This Row],[PERIODICIDAD DE EJECUCIÓN DEL CONTROL]]="",0,20)</f>
        <v>0</v>
      </c>
      <c r="Q105"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5" s="399" t="str">
        <f>IF(ISTEXT(Tabla46[[#This Row],[VALOR EVALUACION DISENO]]),"",IF(Tabla46[[#This Row],[VALOR EVALUACION DISENO]]&gt;96,DATOS!$AV$21,IF(Tabla46[[#This Row],[VALOR EVALUACION DISENO]]&gt;=86,DATOS!$AV$22,DATOS!$AV$23)))</f>
        <v/>
      </c>
      <c r="S105" s="442"/>
      <c r="T105" s="437" t="str">
        <f>IFERROR(VLOOKUP(Tabla46[[#This Row],[% DE CUMPLIMIENTO DE LA EJECUCION DEL CONTROL]],DATOS!$AS$39:$AT$41,2,0),"")</f>
        <v/>
      </c>
      <c r="U105" s="439" t="str">
        <f>IF(Tabla46[[#This Row],[RESULTADO EVALUACIÓN DEL DISEÑO DEL CONTROL]]="","",SUMIFS(DATOS!$AT$50:$AT$58,DATOS!$AR$50:$AR$58,Tabla46[[#This Row],[RESULTADO EVALUACIÓN DEL DISEÑO DEL CONTROL]],DATOS!$AS$50:$AS$58,Tabla46[[#This Row],[RESULTADO EVALUACION DE LA EJECUCION]]))</f>
        <v/>
      </c>
    </row>
    <row r="106" spans="1:21" s="235" customFormat="1" ht="15" customHeight="1" x14ac:dyDescent="0.25">
      <c r="A106" s="415"/>
      <c r="B106" s="67"/>
      <c r="C106" s="67"/>
      <c r="D106" s="80"/>
      <c r="E106" s="416"/>
      <c r="F106" s="417"/>
      <c r="G106" s="437" t="str">
        <f>IFERROR(VLOOKUP(Tabla46[[#This Row],[ID RIESGO]],'1. IDENTIFICACION DEL RIESGO'!$AB$27:$AL$38,11,0),"")</f>
        <v/>
      </c>
      <c r="H106" s="417"/>
      <c r="I106" s="417"/>
      <c r="J106" s="417"/>
      <c r="K106" s="417"/>
      <c r="L106" s="417"/>
      <c r="M106" s="417"/>
      <c r="N106" s="417" t="str">
        <f>IF(Tabla46[[#This Row],[ID RIESGO]]="","",IF(Tabla46[[#This Row],[DESCRIPCION DEL CONTROL]]="",0,15))</f>
        <v/>
      </c>
      <c r="O106" s="437" t="str">
        <f>IF(Tabla46[[#This Row],[ID RIESGO]]="","",IF(Tabla46[[#This Row],[RESPONSABLE DEL CONTROL (CARGO)]]="",0,20))</f>
        <v/>
      </c>
      <c r="P106" s="399">
        <f>IF(Tabla46[[#This Row],[PERIODICIDAD DE EJECUCIÓN DEL CONTROL]]="",0,20)</f>
        <v>0</v>
      </c>
      <c r="Q106"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6" s="399" t="str">
        <f>IF(ISTEXT(Tabla46[[#This Row],[VALOR EVALUACION DISENO]]),"",IF(Tabla46[[#This Row],[VALOR EVALUACION DISENO]]&gt;96,DATOS!$AV$21,IF(Tabla46[[#This Row],[VALOR EVALUACION DISENO]]&gt;=86,DATOS!$AV$22,DATOS!$AV$23)))</f>
        <v/>
      </c>
      <c r="S106" s="442"/>
      <c r="T106" s="437" t="str">
        <f>IFERROR(VLOOKUP(Tabla46[[#This Row],[% DE CUMPLIMIENTO DE LA EJECUCION DEL CONTROL]],DATOS!$AS$39:$AT$41,2,0),"")</f>
        <v/>
      </c>
      <c r="U106" s="439" t="str">
        <f>IF(Tabla46[[#This Row],[RESULTADO EVALUACIÓN DEL DISEÑO DEL CONTROL]]="","",SUMIFS(DATOS!$AT$50:$AT$58,DATOS!$AR$50:$AR$58,Tabla46[[#This Row],[RESULTADO EVALUACIÓN DEL DISEÑO DEL CONTROL]],DATOS!$AS$50:$AS$58,Tabla46[[#This Row],[RESULTADO EVALUACION DE LA EJECUCION]]))</f>
        <v/>
      </c>
    </row>
    <row r="107" spans="1:21" s="235" customFormat="1" ht="15" customHeight="1" x14ac:dyDescent="0.25">
      <c r="A107" s="415"/>
      <c r="B107" s="67"/>
      <c r="C107" s="67"/>
      <c r="D107" s="80"/>
      <c r="E107" s="416"/>
      <c r="F107" s="417"/>
      <c r="G107" s="437" t="str">
        <f>IFERROR(VLOOKUP(Tabla46[[#This Row],[ID RIESGO]],'1. IDENTIFICACION DEL RIESGO'!$AB$27:$AL$38,11,0),"")</f>
        <v/>
      </c>
      <c r="H107" s="417"/>
      <c r="I107" s="417"/>
      <c r="J107" s="417"/>
      <c r="K107" s="417"/>
      <c r="L107" s="417"/>
      <c r="M107" s="417"/>
      <c r="N107" s="417" t="str">
        <f>IF(Tabla46[[#This Row],[ID RIESGO]]="","",IF(Tabla46[[#This Row],[DESCRIPCION DEL CONTROL]]="",0,15))</f>
        <v/>
      </c>
      <c r="O107" s="437" t="str">
        <f>IF(Tabla46[[#This Row],[ID RIESGO]]="","",IF(Tabla46[[#This Row],[RESPONSABLE DEL CONTROL (CARGO)]]="",0,20))</f>
        <v/>
      </c>
      <c r="P107" s="399">
        <f>IF(Tabla46[[#This Row],[PERIODICIDAD DE EJECUCIÓN DEL CONTROL]]="",0,20)</f>
        <v>0</v>
      </c>
      <c r="Q107"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7" s="399" t="str">
        <f>IF(ISTEXT(Tabla46[[#This Row],[VALOR EVALUACION DISENO]]),"",IF(Tabla46[[#This Row],[VALOR EVALUACION DISENO]]&gt;96,DATOS!$AV$21,IF(Tabla46[[#This Row],[VALOR EVALUACION DISENO]]&gt;=86,DATOS!$AV$22,DATOS!$AV$23)))</f>
        <v/>
      </c>
      <c r="S107" s="442"/>
      <c r="T107" s="437" t="str">
        <f>IFERROR(VLOOKUP(Tabla46[[#This Row],[% DE CUMPLIMIENTO DE LA EJECUCION DEL CONTROL]],DATOS!$AS$39:$AT$41,2,0),"")</f>
        <v/>
      </c>
      <c r="U107" s="439" t="str">
        <f>IF(Tabla46[[#This Row],[RESULTADO EVALUACIÓN DEL DISEÑO DEL CONTROL]]="","",SUMIFS(DATOS!$AT$50:$AT$58,DATOS!$AR$50:$AR$58,Tabla46[[#This Row],[RESULTADO EVALUACIÓN DEL DISEÑO DEL CONTROL]],DATOS!$AS$50:$AS$58,Tabla46[[#This Row],[RESULTADO EVALUACION DE LA EJECUCION]]))</f>
        <v/>
      </c>
    </row>
    <row r="108" spans="1:21" s="235" customFormat="1" ht="15" customHeight="1" x14ac:dyDescent="0.25">
      <c r="A108" s="415"/>
      <c r="B108" s="67"/>
      <c r="C108" s="67"/>
      <c r="D108" s="80"/>
      <c r="E108" s="416"/>
      <c r="F108" s="417"/>
      <c r="G108" s="437" t="str">
        <f>IFERROR(VLOOKUP(Tabla46[[#This Row],[ID RIESGO]],'1. IDENTIFICACION DEL RIESGO'!$AB$27:$AL$38,11,0),"")</f>
        <v/>
      </c>
      <c r="H108" s="417"/>
      <c r="I108" s="417"/>
      <c r="J108" s="417"/>
      <c r="K108" s="417"/>
      <c r="L108" s="417"/>
      <c r="M108" s="417"/>
      <c r="N108" s="417" t="str">
        <f>IF(Tabla46[[#This Row],[ID RIESGO]]="","",IF(Tabla46[[#This Row],[DESCRIPCION DEL CONTROL]]="",0,15))</f>
        <v/>
      </c>
      <c r="O108" s="437" t="str">
        <f>IF(Tabla46[[#This Row],[ID RIESGO]]="","",IF(Tabla46[[#This Row],[RESPONSABLE DEL CONTROL (CARGO)]]="",0,20))</f>
        <v/>
      </c>
      <c r="P108" s="399">
        <f>IF(Tabla46[[#This Row],[PERIODICIDAD DE EJECUCIÓN DEL CONTROL]]="",0,20)</f>
        <v>0</v>
      </c>
      <c r="Q108"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8" s="399" t="str">
        <f>IF(ISTEXT(Tabla46[[#This Row],[VALOR EVALUACION DISENO]]),"",IF(Tabla46[[#This Row],[VALOR EVALUACION DISENO]]&gt;96,DATOS!$AV$21,IF(Tabla46[[#This Row],[VALOR EVALUACION DISENO]]&gt;=86,DATOS!$AV$22,DATOS!$AV$23)))</f>
        <v/>
      </c>
      <c r="S108" s="442"/>
      <c r="T108" s="437" t="str">
        <f>IFERROR(VLOOKUP(Tabla46[[#This Row],[% DE CUMPLIMIENTO DE LA EJECUCION DEL CONTROL]],DATOS!$AS$39:$AT$41,2,0),"")</f>
        <v/>
      </c>
      <c r="U108" s="439" t="str">
        <f>IF(Tabla46[[#This Row],[RESULTADO EVALUACIÓN DEL DISEÑO DEL CONTROL]]="","",SUMIFS(DATOS!$AT$50:$AT$58,DATOS!$AR$50:$AR$58,Tabla46[[#This Row],[RESULTADO EVALUACIÓN DEL DISEÑO DEL CONTROL]],DATOS!$AS$50:$AS$58,Tabla46[[#This Row],[RESULTADO EVALUACION DE LA EJECUCION]]))</f>
        <v/>
      </c>
    </row>
    <row r="109" spans="1:21" s="235" customFormat="1" ht="15" customHeight="1" x14ac:dyDescent="0.25">
      <c r="A109" s="415"/>
      <c r="B109" s="67"/>
      <c r="C109" s="67"/>
      <c r="D109" s="80"/>
      <c r="E109" s="416"/>
      <c r="F109" s="417"/>
      <c r="G109" s="437" t="str">
        <f>IFERROR(VLOOKUP(Tabla46[[#This Row],[ID RIESGO]],'1. IDENTIFICACION DEL RIESGO'!$AB$27:$AL$38,11,0),"")</f>
        <v/>
      </c>
      <c r="H109" s="417"/>
      <c r="I109" s="417"/>
      <c r="J109" s="417"/>
      <c r="K109" s="417"/>
      <c r="L109" s="417"/>
      <c r="M109" s="417"/>
      <c r="N109" s="417" t="str">
        <f>IF(Tabla46[[#This Row],[ID RIESGO]]="","",IF(Tabla46[[#This Row],[DESCRIPCION DEL CONTROL]]="",0,15))</f>
        <v/>
      </c>
      <c r="O109" s="437" t="str">
        <f>IF(Tabla46[[#This Row],[ID RIESGO]]="","",IF(Tabla46[[#This Row],[RESPONSABLE DEL CONTROL (CARGO)]]="",0,20))</f>
        <v/>
      </c>
      <c r="P109" s="399">
        <f>IF(Tabla46[[#This Row],[PERIODICIDAD DE EJECUCIÓN DEL CONTROL]]="",0,20)</f>
        <v>0</v>
      </c>
      <c r="Q109"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9" s="399" t="str">
        <f>IF(ISTEXT(Tabla46[[#This Row],[VALOR EVALUACION DISENO]]),"",IF(Tabla46[[#This Row],[VALOR EVALUACION DISENO]]&gt;96,DATOS!$AV$21,IF(Tabla46[[#This Row],[VALOR EVALUACION DISENO]]&gt;=86,DATOS!$AV$22,DATOS!$AV$23)))</f>
        <v/>
      </c>
      <c r="S109" s="442"/>
      <c r="T109" s="437" t="str">
        <f>IFERROR(VLOOKUP(Tabla46[[#This Row],[% DE CUMPLIMIENTO DE LA EJECUCION DEL CONTROL]],DATOS!$AS$39:$AT$41,2,0),"")</f>
        <v/>
      </c>
      <c r="U109" s="439" t="str">
        <f>IF(Tabla46[[#This Row],[RESULTADO EVALUACIÓN DEL DISEÑO DEL CONTROL]]="","",SUMIFS(DATOS!$AT$50:$AT$58,DATOS!$AR$50:$AR$58,Tabla46[[#This Row],[RESULTADO EVALUACIÓN DEL DISEÑO DEL CONTROL]],DATOS!$AS$50:$AS$58,Tabla46[[#This Row],[RESULTADO EVALUACION DE LA EJECUCION]]))</f>
        <v/>
      </c>
    </row>
    <row r="110" spans="1:21" s="235" customFormat="1" ht="15" customHeight="1" x14ac:dyDescent="0.25">
      <c r="A110" s="415"/>
      <c r="B110" s="67"/>
      <c r="C110" s="67"/>
      <c r="D110" s="80"/>
      <c r="E110" s="416"/>
      <c r="F110" s="417"/>
      <c r="G110" s="437" t="str">
        <f>IFERROR(VLOOKUP(Tabla46[[#This Row],[ID RIESGO]],'1. IDENTIFICACION DEL RIESGO'!$AB$27:$AL$38,11,0),"")</f>
        <v/>
      </c>
      <c r="H110" s="417"/>
      <c r="I110" s="417"/>
      <c r="J110" s="417"/>
      <c r="K110" s="417"/>
      <c r="L110" s="417"/>
      <c r="M110" s="417"/>
      <c r="N110" s="417" t="str">
        <f>IF(Tabla46[[#This Row],[ID RIESGO]]="","",IF(Tabla46[[#This Row],[DESCRIPCION DEL CONTROL]]="",0,15))</f>
        <v/>
      </c>
      <c r="O110" s="437" t="str">
        <f>IF(Tabla46[[#This Row],[ID RIESGO]]="","",IF(Tabla46[[#This Row],[RESPONSABLE DEL CONTROL (CARGO)]]="",0,20))</f>
        <v/>
      </c>
      <c r="P110" s="399">
        <f>IF(Tabla46[[#This Row],[PERIODICIDAD DE EJECUCIÓN DEL CONTROL]]="",0,20)</f>
        <v>0</v>
      </c>
      <c r="Q110"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0" s="399" t="str">
        <f>IF(ISTEXT(Tabla46[[#This Row],[VALOR EVALUACION DISENO]]),"",IF(Tabla46[[#This Row],[VALOR EVALUACION DISENO]]&gt;96,DATOS!$AV$21,IF(Tabla46[[#This Row],[VALOR EVALUACION DISENO]]&gt;=86,DATOS!$AV$22,DATOS!$AV$23)))</f>
        <v/>
      </c>
      <c r="S110" s="442"/>
      <c r="T110" s="437" t="str">
        <f>IFERROR(VLOOKUP(Tabla46[[#This Row],[% DE CUMPLIMIENTO DE LA EJECUCION DEL CONTROL]],DATOS!$AS$39:$AT$41,2,0),"")</f>
        <v/>
      </c>
      <c r="U110" s="439" t="str">
        <f>IF(Tabla46[[#This Row],[RESULTADO EVALUACIÓN DEL DISEÑO DEL CONTROL]]="","",SUMIFS(DATOS!$AT$50:$AT$58,DATOS!$AR$50:$AR$58,Tabla46[[#This Row],[RESULTADO EVALUACIÓN DEL DISEÑO DEL CONTROL]],DATOS!$AS$50:$AS$58,Tabla46[[#This Row],[RESULTADO EVALUACION DE LA EJECUCION]]))</f>
        <v/>
      </c>
    </row>
    <row r="111" spans="1:21" s="235" customFormat="1" ht="15" customHeight="1" x14ac:dyDescent="0.25">
      <c r="A111" s="415"/>
      <c r="B111" s="67"/>
      <c r="C111" s="67"/>
      <c r="D111" s="80"/>
      <c r="E111" s="416"/>
      <c r="F111" s="417"/>
      <c r="G111" s="437" t="str">
        <f>IFERROR(VLOOKUP(Tabla46[[#This Row],[ID RIESGO]],'1. IDENTIFICACION DEL RIESGO'!$AB$27:$AL$38,11,0),"")</f>
        <v/>
      </c>
      <c r="H111" s="417"/>
      <c r="I111" s="417"/>
      <c r="J111" s="417"/>
      <c r="K111" s="417"/>
      <c r="L111" s="417"/>
      <c r="M111" s="417"/>
      <c r="N111" s="417" t="str">
        <f>IF(Tabla46[[#This Row],[ID RIESGO]]="","",IF(Tabla46[[#This Row],[DESCRIPCION DEL CONTROL]]="",0,15))</f>
        <v/>
      </c>
      <c r="O111" s="437" t="str">
        <f>IF(Tabla46[[#This Row],[ID RIESGO]]="","",IF(Tabla46[[#This Row],[RESPONSABLE DEL CONTROL (CARGO)]]="",0,20))</f>
        <v/>
      </c>
      <c r="P111" s="399">
        <f>IF(Tabla46[[#This Row],[PERIODICIDAD DE EJECUCIÓN DEL CONTROL]]="",0,20)</f>
        <v>0</v>
      </c>
      <c r="Q111"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1" s="399" t="str">
        <f>IF(ISTEXT(Tabla46[[#This Row],[VALOR EVALUACION DISENO]]),"",IF(Tabla46[[#This Row],[VALOR EVALUACION DISENO]]&gt;96,DATOS!$AV$21,IF(Tabla46[[#This Row],[VALOR EVALUACION DISENO]]&gt;=86,DATOS!$AV$22,DATOS!$AV$23)))</f>
        <v/>
      </c>
      <c r="S111" s="442"/>
      <c r="T111" s="437" t="str">
        <f>IFERROR(VLOOKUP(Tabla46[[#This Row],[% DE CUMPLIMIENTO DE LA EJECUCION DEL CONTROL]],DATOS!$AS$39:$AT$41,2,0),"")</f>
        <v/>
      </c>
      <c r="U111" s="439" t="str">
        <f>IF(Tabla46[[#This Row],[RESULTADO EVALUACIÓN DEL DISEÑO DEL CONTROL]]="","",SUMIFS(DATOS!$AT$50:$AT$58,DATOS!$AR$50:$AR$58,Tabla46[[#This Row],[RESULTADO EVALUACIÓN DEL DISEÑO DEL CONTROL]],DATOS!$AS$50:$AS$58,Tabla46[[#This Row],[RESULTADO EVALUACION DE LA EJECUCION]]))</f>
        <v/>
      </c>
    </row>
    <row r="112" spans="1:21" s="235" customFormat="1" ht="15" customHeight="1" x14ac:dyDescent="0.25">
      <c r="A112" s="415"/>
      <c r="B112" s="67"/>
      <c r="C112" s="67"/>
      <c r="D112" s="80"/>
      <c r="E112" s="416"/>
      <c r="F112" s="417"/>
      <c r="G112" s="437" t="str">
        <f>IFERROR(VLOOKUP(Tabla46[[#This Row],[ID RIESGO]],'1. IDENTIFICACION DEL RIESGO'!$AB$27:$AL$38,11,0),"")</f>
        <v/>
      </c>
      <c r="H112" s="417"/>
      <c r="I112" s="417"/>
      <c r="J112" s="417"/>
      <c r="K112" s="417"/>
      <c r="L112" s="417"/>
      <c r="M112" s="417"/>
      <c r="N112" s="417" t="str">
        <f>IF(Tabla46[[#This Row],[ID RIESGO]]="","",IF(Tabla46[[#This Row],[DESCRIPCION DEL CONTROL]]="",0,15))</f>
        <v/>
      </c>
      <c r="O112" s="437" t="str">
        <f>IF(Tabla46[[#This Row],[ID RIESGO]]="","",IF(Tabla46[[#This Row],[RESPONSABLE DEL CONTROL (CARGO)]]="",0,20))</f>
        <v/>
      </c>
      <c r="P112" s="399">
        <f>IF(Tabla46[[#This Row],[PERIODICIDAD DE EJECUCIÓN DEL CONTROL]]="",0,20)</f>
        <v>0</v>
      </c>
      <c r="Q112"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2" s="399" t="str">
        <f>IF(ISTEXT(Tabla46[[#This Row],[VALOR EVALUACION DISENO]]),"",IF(Tabla46[[#This Row],[VALOR EVALUACION DISENO]]&gt;96,DATOS!$AV$21,IF(Tabla46[[#This Row],[VALOR EVALUACION DISENO]]&gt;=86,DATOS!$AV$22,DATOS!$AV$23)))</f>
        <v/>
      </c>
      <c r="S112" s="442"/>
      <c r="T112" s="437" t="str">
        <f>IFERROR(VLOOKUP(Tabla46[[#This Row],[% DE CUMPLIMIENTO DE LA EJECUCION DEL CONTROL]],DATOS!$AS$39:$AT$41,2,0),"")</f>
        <v/>
      </c>
      <c r="U112" s="439" t="str">
        <f>IF(Tabla46[[#This Row],[RESULTADO EVALUACIÓN DEL DISEÑO DEL CONTROL]]="","",SUMIFS(DATOS!$AT$50:$AT$58,DATOS!$AR$50:$AR$58,Tabla46[[#This Row],[RESULTADO EVALUACIÓN DEL DISEÑO DEL CONTROL]],DATOS!$AS$50:$AS$58,Tabla46[[#This Row],[RESULTADO EVALUACION DE LA EJECUCION]]))</f>
        <v/>
      </c>
    </row>
    <row r="113" spans="1:21" s="235" customFormat="1" ht="15" customHeight="1" x14ac:dyDescent="0.25">
      <c r="A113" s="415"/>
      <c r="B113" s="67"/>
      <c r="C113" s="67"/>
      <c r="D113" s="80"/>
      <c r="E113" s="416"/>
      <c r="F113" s="417"/>
      <c r="G113" s="437" t="str">
        <f>IFERROR(VLOOKUP(Tabla46[[#This Row],[ID RIESGO]],'1. IDENTIFICACION DEL RIESGO'!$AB$27:$AL$38,11,0),"")</f>
        <v/>
      </c>
      <c r="H113" s="417"/>
      <c r="I113" s="417"/>
      <c r="J113" s="417"/>
      <c r="K113" s="417"/>
      <c r="L113" s="417"/>
      <c r="M113" s="417"/>
      <c r="N113" s="417" t="str">
        <f>IF(Tabla46[[#This Row],[ID RIESGO]]="","",IF(Tabla46[[#This Row],[DESCRIPCION DEL CONTROL]]="",0,15))</f>
        <v/>
      </c>
      <c r="O113" s="437" t="str">
        <f>IF(Tabla46[[#This Row],[ID RIESGO]]="","",IF(Tabla46[[#This Row],[RESPONSABLE DEL CONTROL (CARGO)]]="",0,20))</f>
        <v/>
      </c>
      <c r="P113" s="399">
        <f>IF(Tabla46[[#This Row],[PERIODICIDAD DE EJECUCIÓN DEL CONTROL]]="",0,20)</f>
        <v>0</v>
      </c>
      <c r="Q113"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3" s="399" t="str">
        <f>IF(ISTEXT(Tabla46[[#This Row],[VALOR EVALUACION DISENO]]),"",IF(Tabla46[[#This Row],[VALOR EVALUACION DISENO]]&gt;96,DATOS!$AV$21,IF(Tabla46[[#This Row],[VALOR EVALUACION DISENO]]&gt;=86,DATOS!$AV$22,DATOS!$AV$23)))</f>
        <v/>
      </c>
      <c r="S113" s="442"/>
      <c r="T113" s="437" t="str">
        <f>IFERROR(VLOOKUP(Tabla46[[#This Row],[% DE CUMPLIMIENTO DE LA EJECUCION DEL CONTROL]],DATOS!$AS$39:$AT$41,2,0),"")</f>
        <v/>
      </c>
      <c r="U113" s="439" t="str">
        <f>IF(Tabla46[[#This Row],[RESULTADO EVALUACIÓN DEL DISEÑO DEL CONTROL]]="","",SUMIFS(DATOS!$AT$50:$AT$58,DATOS!$AR$50:$AR$58,Tabla46[[#This Row],[RESULTADO EVALUACIÓN DEL DISEÑO DEL CONTROL]],DATOS!$AS$50:$AS$58,Tabla46[[#This Row],[RESULTADO EVALUACION DE LA EJECUCION]]))</f>
        <v/>
      </c>
    </row>
    <row r="114" spans="1:21" s="235" customFormat="1" ht="15" customHeight="1" x14ac:dyDescent="0.25">
      <c r="A114" s="415"/>
      <c r="B114" s="67"/>
      <c r="C114" s="67"/>
      <c r="D114" s="80"/>
      <c r="E114" s="416"/>
      <c r="F114" s="417"/>
      <c r="G114" s="437" t="str">
        <f>IFERROR(VLOOKUP(Tabla46[[#This Row],[ID RIESGO]],'1. IDENTIFICACION DEL RIESGO'!$AB$27:$AL$38,11,0),"")</f>
        <v/>
      </c>
      <c r="H114" s="417"/>
      <c r="I114" s="417"/>
      <c r="J114" s="417"/>
      <c r="K114" s="417"/>
      <c r="L114" s="417"/>
      <c r="M114" s="417"/>
      <c r="N114" s="417" t="str">
        <f>IF(Tabla46[[#This Row],[ID RIESGO]]="","",IF(Tabla46[[#This Row],[DESCRIPCION DEL CONTROL]]="",0,15))</f>
        <v/>
      </c>
      <c r="O114" s="437" t="str">
        <f>IF(Tabla46[[#This Row],[ID RIESGO]]="","",IF(Tabla46[[#This Row],[RESPONSABLE DEL CONTROL (CARGO)]]="",0,20))</f>
        <v/>
      </c>
      <c r="P114" s="399">
        <f>IF(Tabla46[[#This Row],[PERIODICIDAD DE EJECUCIÓN DEL CONTROL]]="",0,20)</f>
        <v>0</v>
      </c>
      <c r="Q114"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4" s="399" t="str">
        <f>IF(ISTEXT(Tabla46[[#This Row],[VALOR EVALUACION DISENO]]),"",IF(Tabla46[[#This Row],[VALOR EVALUACION DISENO]]&gt;96,DATOS!$AV$21,IF(Tabla46[[#This Row],[VALOR EVALUACION DISENO]]&gt;=86,DATOS!$AV$22,DATOS!$AV$23)))</f>
        <v/>
      </c>
      <c r="S114" s="442"/>
      <c r="T114" s="437" t="str">
        <f>IFERROR(VLOOKUP(Tabla46[[#This Row],[% DE CUMPLIMIENTO DE LA EJECUCION DEL CONTROL]],DATOS!$AS$39:$AT$41,2,0),"")</f>
        <v/>
      </c>
      <c r="U114" s="439" t="str">
        <f>IF(Tabla46[[#This Row],[RESULTADO EVALUACIÓN DEL DISEÑO DEL CONTROL]]="","",SUMIFS(DATOS!$AT$50:$AT$58,DATOS!$AR$50:$AR$58,Tabla46[[#This Row],[RESULTADO EVALUACIÓN DEL DISEÑO DEL CONTROL]],DATOS!$AS$50:$AS$58,Tabla46[[#This Row],[RESULTADO EVALUACION DE LA EJECUCION]]))</f>
        <v/>
      </c>
    </row>
    <row r="115" spans="1:21" s="235" customFormat="1" ht="15" customHeight="1" x14ac:dyDescent="0.25">
      <c r="A115" s="415"/>
      <c r="B115" s="67"/>
      <c r="C115" s="67"/>
      <c r="D115" s="80"/>
      <c r="E115" s="416"/>
      <c r="F115" s="417"/>
      <c r="G115" s="437" t="str">
        <f>IFERROR(VLOOKUP(Tabla46[[#This Row],[ID RIESGO]],'1. IDENTIFICACION DEL RIESGO'!$AB$27:$AL$38,11,0),"")</f>
        <v/>
      </c>
      <c r="H115" s="417"/>
      <c r="I115" s="417"/>
      <c r="J115" s="417"/>
      <c r="K115" s="417"/>
      <c r="L115" s="417"/>
      <c r="M115" s="417"/>
      <c r="N115" s="417" t="str">
        <f>IF(Tabla46[[#This Row],[ID RIESGO]]="","",IF(Tabla46[[#This Row],[DESCRIPCION DEL CONTROL]]="",0,15))</f>
        <v/>
      </c>
      <c r="O115" s="437" t="str">
        <f>IF(Tabla46[[#This Row],[ID RIESGO]]="","",IF(Tabla46[[#This Row],[RESPONSABLE DEL CONTROL (CARGO)]]="",0,20))</f>
        <v/>
      </c>
      <c r="P115" s="399">
        <f>IF(Tabla46[[#This Row],[PERIODICIDAD DE EJECUCIÓN DEL CONTROL]]="",0,20)</f>
        <v>0</v>
      </c>
      <c r="Q115"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5" s="399" t="str">
        <f>IF(ISTEXT(Tabla46[[#This Row],[VALOR EVALUACION DISENO]]),"",IF(Tabla46[[#This Row],[VALOR EVALUACION DISENO]]&gt;96,DATOS!$AV$21,IF(Tabla46[[#This Row],[VALOR EVALUACION DISENO]]&gt;=86,DATOS!$AV$22,DATOS!$AV$23)))</f>
        <v/>
      </c>
      <c r="S115" s="442"/>
      <c r="T115" s="437" t="str">
        <f>IFERROR(VLOOKUP(Tabla46[[#This Row],[% DE CUMPLIMIENTO DE LA EJECUCION DEL CONTROL]],DATOS!$AS$39:$AT$41,2,0),"")</f>
        <v/>
      </c>
      <c r="U115" s="439" t="str">
        <f>IF(Tabla46[[#This Row],[RESULTADO EVALUACIÓN DEL DISEÑO DEL CONTROL]]="","",SUMIFS(DATOS!$AT$50:$AT$58,DATOS!$AR$50:$AR$58,Tabla46[[#This Row],[RESULTADO EVALUACIÓN DEL DISEÑO DEL CONTROL]],DATOS!$AS$50:$AS$58,Tabla46[[#This Row],[RESULTADO EVALUACION DE LA EJECUCION]]))</f>
        <v/>
      </c>
    </row>
    <row r="116" spans="1:21" s="235" customFormat="1" ht="15" customHeight="1" x14ac:dyDescent="0.25">
      <c r="A116" s="415"/>
      <c r="B116" s="67"/>
      <c r="C116" s="67"/>
      <c r="D116" s="80"/>
      <c r="E116" s="416"/>
      <c r="F116" s="417"/>
      <c r="G116" s="437" t="str">
        <f>IFERROR(VLOOKUP(Tabla46[[#This Row],[ID RIESGO]],'1. IDENTIFICACION DEL RIESGO'!$AB$27:$AL$38,11,0),"")</f>
        <v/>
      </c>
      <c r="H116" s="417"/>
      <c r="I116" s="417"/>
      <c r="J116" s="417"/>
      <c r="K116" s="417"/>
      <c r="L116" s="417"/>
      <c r="M116" s="417"/>
      <c r="N116" s="417" t="str">
        <f>IF(Tabla46[[#This Row],[ID RIESGO]]="","",IF(Tabla46[[#This Row],[DESCRIPCION DEL CONTROL]]="",0,15))</f>
        <v/>
      </c>
      <c r="O116" s="437" t="str">
        <f>IF(Tabla46[[#This Row],[ID RIESGO]]="","",IF(Tabla46[[#This Row],[RESPONSABLE DEL CONTROL (CARGO)]]="",0,20))</f>
        <v/>
      </c>
      <c r="P116" s="399">
        <f>IF(Tabla46[[#This Row],[PERIODICIDAD DE EJECUCIÓN DEL CONTROL]]="",0,20)</f>
        <v>0</v>
      </c>
      <c r="Q116"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6" s="399" t="str">
        <f>IF(ISTEXT(Tabla46[[#This Row],[VALOR EVALUACION DISENO]]),"",IF(Tabla46[[#This Row],[VALOR EVALUACION DISENO]]&gt;96,DATOS!$AV$21,IF(Tabla46[[#This Row],[VALOR EVALUACION DISENO]]&gt;=86,DATOS!$AV$22,DATOS!$AV$23)))</f>
        <v/>
      </c>
      <c r="S116" s="442"/>
      <c r="T116" s="437" t="str">
        <f>IFERROR(VLOOKUP(Tabla46[[#This Row],[% DE CUMPLIMIENTO DE LA EJECUCION DEL CONTROL]],DATOS!$AS$39:$AT$41,2,0),"")</f>
        <v/>
      </c>
      <c r="U116" s="439" t="str">
        <f>IF(Tabla46[[#This Row],[RESULTADO EVALUACIÓN DEL DISEÑO DEL CONTROL]]="","",SUMIFS(DATOS!$AT$50:$AT$58,DATOS!$AR$50:$AR$58,Tabla46[[#This Row],[RESULTADO EVALUACIÓN DEL DISEÑO DEL CONTROL]],DATOS!$AS$50:$AS$58,Tabla46[[#This Row],[RESULTADO EVALUACION DE LA EJECUCION]]))</f>
        <v/>
      </c>
    </row>
    <row r="117" spans="1:21" s="235" customFormat="1" ht="15" customHeight="1" x14ac:dyDescent="0.25">
      <c r="A117" s="415"/>
      <c r="B117" s="67"/>
      <c r="C117" s="67"/>
      <c r="D117" s="80"/>
      <c r="E117" s="416"/>
      <c r="F117" s="417"/>
      <c r="G117" s="437" t="str">
        <f>IFERROR(VLOOKUP(Tabla46[[#This Row],[ID RIESGO]],'1. IDENTIFICACION DEL RIESGO'!$AB$27:$AL$38,11,0),"")</f>
        <v/>
      </c>
      <c r="H117" s="417"/>
      <c r="I117" s="417"/>
      <c r="J117" s="417"/>
      <c r="K117" s="417"/>
      <c r="L117" s="417"/>
      <c r="M117" s="417"/>
      <c r="N117" s="417" t="str">
        <f>IF(Tabla46[[#This Row],[ID RIESGO]]="","",IF(Tabla46[[#This Row],[DESCRIPCION DEL CONTROL]]="",0,15))</f>
        <v/>
      </c>
      <c r="O117" s="437" t="str">
        <f>IF(Tabla46[[#This Row],[ID RIESGO]]="","",IF(Tabla46[[#This Row],[RESPONSABLE DEL CONTROL (CARGO)]]="",0,20))</f>
        <v/>
      </c>
      <c r="P117" s="399">
        <f>IF(Tabla46[[#This Row],[PERIODICIDAD DE EJECUCIÓN DEL CONTROL]]="",0,20)</f>
        <v>0</v>
      </c>
      <c r="Q117"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7" s="399" t="str">
        <f>IF(ISTEXT(Tabla46[[#This Row],[VALOR EVALUACION DISENO]]),"",IF(Tabla46[[#This Row],[VALOR EVALUACION DISENO]]&gt;96,DATOS!$AV$21,IF(Tabla46[[#This Row],[VALOR EVALUACION DISENO]]&gt;=86,DATOS!$AV$22,DATOS!$AV$23)))</f>
        <v/>
      </c>
      <c r="S117" s="442"/>
      <c r="T117" s="437" t="str">
        <f>IFERROR(VLOOKUP(Tabla46[[#This Row],[% DE CUMPLIMIENTO DE LA EJECUCION DEL CONTROL]],DATOS!$AS$39:$AT$41,2,0),"")</f>
        <v/>
      </c>
      <c r="U117" s="439" t="str">
        <f>IF(Tabla46[[#This Row],[RESULTADO EVALUACIÓN DEL DISEÑO DEL CONTROL]]="","",SUMIFS(DATOS!$AT$50:$AT$58,DATOS!$AR$50:$AR$58,Tabla46[[#This Row],[RESULTADO EVALUACIÓN DEL DISEÑO DEL CONTROL]],DATOS!$AS$50:$AS$58,Tabla46[[#This Row],[RESULTADO EVALUACION DE LA EJECUCION]]))</f>
        <v/>
      </c>
    </row>
    <row r="118" spans="1:21" s="235" customFormat="1" ht="15" customHeight="1" x14ac:dyDescent="0.25">
      <c r="A118" s="415"/>
      <c r="B118" s="67"/>
      <c r="C118" s="67"/>
      <c r="D118" s="80"/>
      <c r="E118" s="416"/>
      <c r="F118" s="417"/>
      <c r="G118" s="437" t="str">
        <f>IFERROR(VLOOKUP(Tabla46[[#This Row],[ID RIESGO]],'1. IDENTIFICACION DEL RIESGO'!$AB$27:$AL$38,11,0),"")</f>
        <v/>
      </c>
      <c r="H118" s="417"/>
      <c r="I118" s="417"/>
      <c r="J118" s="417"/>
      <c r="K118" s="417"/>
      <c r="L118" s="417"/>
      <c r="M118" s="417"/>
      <c r="N118" s="417" t="str">
        <f>IF(Tabla46[[#This Row],[ID RIESGO]]="","",IF(Tabla46[[#This Row],[DESCRIPCION DEL CONTROL]]="",0,15))</f>
        <v/>
      </c>
      <c r="O118" s="437" t="str">
        <f>IF(Tabla46[[#This Row],[ID RIESGO]]="","",IF(Tabla46[[#This Row],[RESPONSABLE DEL CONTROL (CARGO)]]="",0,20))</f>
        <v/>
      </c>
      <c r="P118" s="399">
        <f>IF(Tabla46[[#This Row],[PERIODICIDAD DE EJECUCIÓN DEL CONTROL]]="",0,20)</f>
        <v>0</v>
      </c>
      <c r="Q118"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8" s="399" t="str">
        <f>IF(ISTEXT(Tabla46[[#This Row],[VALOR EVALUACION DISENO]]),"",IF(Tabla46[[#This Row],[VALOR EVALUACION DISENO]]&gt;96,DATOS!$AV$21,IF(Tabla46[[#This Row],[VALOR EVALUACION DISENO]]&gt;=86,DATOS!$AV$22,DATOS!$AV$23)))</f>
        <v/>
      </c>
      <c r="S118" s="442"/>
      <c r="T118" s="437" t="str">
        <f>IFERROR(VLOOKUP(Tabla46[[#This Row],[% DE CUMPLIMIENTO DE LA EJECUCION DEL CONTROL]],DATOS!$AS$39:$AT$41,2,0),"")</f>
        <v/>
      </c>
      <c r="U118" s="439" t="str">
        <f>IF(Tabla46[[#This Row],[RESULTADO EVALUACIÓN DEL DISEÑO DEL CONTROL]]="","",SUMIFS(DATOS!$AT$50:$AT$58,DATOS!$AR$50:$AR$58,Tabla46[[#This Row],[RESULTADO EVALUACIÓN DEL DISEÑO DEL CONTROL]],DATOS!$AS$50:$AS$58,Tabla46[[#This Row],[RESULTADO EVALUACION DE LA EJECUCION]]))</f>
        <v/>
      </c>
    </row>
    <row r="119" spans="1:21" s="235" customFormat="1" ht="15" customHeight="1" x14ac:dyDescent="0.25">
      <c r="A119" s="415"/>
      <c r="B119" s="67"/>
      <c r="C119" s="67"/>
      <c r="D119" s="80"/>
      <c r="E119" s="416"/>
      <c r="F119" s="417"/>
      <c r="G119" s="437" t="str">
        <f>IFERROR(VLOOKUP(Tabla46[[#This Row],[ID RIESGO]],'1. IDENTIFICACION DEL RIESGO'!$AB$27:$AL$38,11,0),"")</f>
        <v/>
      </c>
      <c r="H119" s="417"/>
      <c r="I119" s="417"/>
      <c r="J119" s="417"/>
      <c r="K119" s="417"/>
      <c r="L119" s="417"/>
      <c r="M119" s="417"/>
      <c r="N119" s="417" t="str">
        <f>IF(Tabla46[[#This Row],[ID RIESGO]]="","",IF(Tabla46[[#This Row],[DESCRIPCION DEL CONTROL]]="",0,15))</f>
        <v/>
      </c>
      <c r="O119" s="437" t="str">
        <f>IF(Tabla46[[#This Row],[ID RIESGO]]="","",IF(Tabla46[[#This Row],[RESPONSABLE DEL CONTROL (CARGO)]]="",0,20))</f>
        <v/>
      </c>
      <c r="P119" s="399">
        <f>IF(Tabla46[[#This Row],[PERIODICIDAD DE EJECUCIÓN DEL CONTROL]]="",0,20)</f>
        <v>0</v>
      </c>
      <c r="Q119"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9" s="399" t="str">
        <f>IF(ISTEXT(Tabla46[[#This Row],[VALOR EVALUACION DISENO]]),"",IF(Tabla46[[#This Row],[VALOR EVALUACION DISENO]]&gt;96,DATOS!$AV$21,IF(Tabla46[[#This Row],[VALOR EVALUACION DISENO]]&gt;=86,DATOS!$AV$22,DATOS!$AV$23)))</f>
        <v/>
      </c>
      <c r="S119" s="442"/>
      <c r="T119" s="437" t="str">
        <f>IFERROR(VLOOKUP(Tabla46[[#This Row],[% DE CUMPLIMIENTO DE LA EJECUCION DEL CONTROL]],DATOS!$AS$39:$AT$41,2,0),"")</f>
        <v/>
      </c>
      <c r="U119" s="439" t="str">
        <f>IF(Tabla46[[#This Row],[RESULTADO EVALUACIÓN DEL DISEÑO DEL CONTROL]]="","",SUMIFS(DATOS!$AT$50:$AT$58,DATOS!$AR$50:$AR$58,Tabla46[[#This Row],[RESULTADO EVALUACIÓN DEL DISEÑO DEL CONTROL]],DATOS!$AS$50:$AS$58,Tabla46[[#This Row],[RESULTADO EVALUACION DE LA EJECUCION]]))</f>
        <v/>
      </c>
    </row>
    <row r="120" spans="1:21" s="235" customFormat="1" ht="15" customHeight="1" x14ac:dyDescent="0.25">
      <c r="A120" s="415"/>
      <c r="B120" s="67"/>
      <c r="C120" s="67"/>
      <c r="D120" s="80"/>
      <c r="E120" s="416"/>
      <c r="F120" s="417"/>
      <c r="G120" s="437" t="str">
        <f>IFERROR(VLOOKUP(Tabla46[[#This Row],[ID RIESGO]],'1. IDENTIFICACION DEL RIESGO'!$AB$27:$AL$38,11,0),"")</f>
        <v/>
      </c>
      <c r="H120" s="417"/>
      <c r="I120" s="417"/>
      <c r="J120" s="417"/>
      <c r="K120" s="417"/>
      <c r="L120" s="417"/>
      <c r="M120" s="417"/>
      <c r="N120" s="417" t="str">
        <f>IF(Tabla46[[#This Row],[ID RIESGO]]="","",IF(Tabla46[[#This Row],[DESCRIPCION DEL CONTROL]]="",0,15))</f>
        <v/>
      </c>
      <c r="O120" s="437" t="str">
        <f>IF(Tabla46[[#This Row],[ID RIESGO]]="","",IF(Tabla46[[#This Row],[RESPONSABLE DEL CONTROL (CARGO)]]="",0,20))</f>
        <v/>
      </c>
      <c r="P120" s="399">
        <f>IF(Tabla46[[#This Row],[PERIODICIDAD DE EJECUCIÓN DEL CONTROL]]="",0,20)</f>
        <v>0</v>
      </c>
      <c r="Q120"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0" s="399" t="str">
        <f>IF(ISTEXT(Tabla46[[#This Row],[VALOR EVALUACION DISENO]]),"",IF(Tabla46[[#This Row],[VALOR EVALUACION DISENO]]&gt;96,DATOS!$AV$21,IF(Tabla46[[#This Row],[VALOR EVALUACION DISENO]]&gt;=86,DATOS!$AV$22,DATOS!$AV$23)))</f>
        <v/>
      </c>
      <c r="S120" s="442"/>
      <c r="T120" s="437" t="str">
        <f>IFERROR(VLOOKUP(Tabla46[[#This Row],[% DE CUMPLIMIENTO DE LA EJECUCION DEL CONTROL]],DATOS!$AS$39:$AT$41,2,0),"")</f>
        <v/>
      </c>
      <c r="U120" s="439" t="str">
        <f>IF(Tabla46[[#This Row],[RESULTADO EVALUACIÓN DEL DISEÑO DEL CONTROL]]="","",SUMIFS(DATOS!$AT$50:$AT$58,DATOS!$AR$50:$AR$58,Tabla46[[#This Row],[RESULTADO EVALUACIÓN DEL DISEÑO DEL CONTROL]],DATOS!$AS$50:$AS$58,Tabla46[[#This Row],[RESULTADO EVALUACION DE LA EJECUCION]]))</f>
        <v/>
      </c>
    </row>
    <row r="121" spans="1:21" s="235" customFormat="1" ht="15" customHeight="1" x14ac:dyDescent="0.25">
      <c r="A121" s="415"/>
      <c r="B121" s="67"/>
      <c r="C121" s="67"/>
      <c r="D121" s="80"/>
      <c r="E121" s="416"/>
      <c r="F121" s="417"/>
      <c r="G121" s="437" t="str">
        <f>IFERROR(VLOOKUP(Tabla46[[#This Row],[ID RIESGO]],'1. IDENTIFICACION DEL RIESGO'!$AB$27:$AL$38,11,0),"")</f>
        <v/>
      </c>
      <c r="H121" s="417"/>
      <c r="I121" s="417"/>
      <c r="J121" s="417"/>
      <c r="K121" s="417"/>
      <c r="L121" s="417"/>
      <c r="M121" s="417"/>
      <c r="N121" s="417" t="str">
        <f>IF(Tabla46[[#This Row],[ID RIESGO]]="","",IF(Tabla46[[#This Row],[DESCRIPCION DEL CONTROL]]="",0,15))</f>
        <v/>
      </c>
      <c r="O121" s="437" t="str">
        <f>IF(Tabla46[[#This Row],[ID RIESGO]]="","",IF(Tabla46[[#This Row],[RESPONSABLE DEL CONTROL (CARGO)]]="",0,20))</f>
        <v/>
      </c>
      <c r="P121" s="399">
        <f>IF(Tabla46[[#This Row],[PERIODICIDAD DE EJECUCIÓN DEL CONTROL]]="",0,20)</f>
        <v>0</v>
      </c>
      <c r="Q121"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1" s="399" t="str">
        <f>IF(ISTEXT(Tabla46[[#This Row],[VALOR EVALUACION DISENO]]),"",IF(Tabla46[[#This Row],[VALOR EVALUACION DISENO]]&gt;96,DATOS!$AV$21,IF(Tabla46[[#This Row],[VALOR EVALUACION DISENO]]&gt;=86,DATOS!$AV$22,DATOS!$AV$23)))</f>
        <v/>
      </c>
      <c r="S121" s="442"/>
      <c r="T121" s="437" t="str">
        <f>IFERROR(VLOOKUP(Tabla46[[#This Row],[% DE CUMPLIMIENTO DE LA EJECUCION DEL CONTROL]],DATOS!$AS$39:$AT$41,2,0),"")</f>
        <v/>
      </c>
      <c r="U121" s="439" t="str">
        <f>IF(Tabla46[[#This Row],[RESULTADO EVALUACIÓN DEL DISEÑO DEL CONTROL]]="","",SUMIFS(DATOS!$AT$50:$AT$58,DATOS!$AR$50:$AR$58,Tabla46[[#This Row],[RESULTADO EVALUACIÓN DEL DISEÑO DEL CONTROL]],DATOS!$AS$50:$AS$58,Tabla46[[#This Row],[RESULTADO EVALUACION DE LA EJECUCION]]))</f>
        <v/>
      </c>
    </row>
    <row r="122" spans="1:21" s="235" customFormat="1" ht="15" customHeight="1" x14ac:dyDescent="0.25">
      <c r="A122" s="415"/>
      <c r="B122" s="67"/>
      <c r="C122" s="67"/>
      <c r="D122" s="80"/>
      <c r="E122" s="416"/>
      <c r="F122" s="417"/>
      <c r="G122" s="437" t="str">
        <f>IFERROR(VLOOKUP(Tabla46[[#This Row],[ID RIESGO]],'1. IDENTIFICACION DEL RIESGO'!$AB$27:$AL$38,11,0),"")</f>
        <v/>
      </c>
      <c r="H122" s="417"/>
      <c r="I122" s="417"/>
      <c r="J122" s="417"/>
      <c r="K122" s="417"/>
      <c r="L122" s="417"/>
      <c r="M122" s="417"/>
      <c r="N122" s="417" t="str">
        <f>IF(Tabla46[[#This Row],[ID RIESGO]]="","",IF(Tabla46[[#This Row],[DESCRIPCION DEL CONTROL]]="",0,15))</f>
        <v/>
      </c>
      <c r="O122" s="437" t="str">
        <f>IF(Tabla46[[#This Row],[ID RIESGO]]="","",IF(Tabla46[[#This Row],[RESPONSABLE DEL CONTROL (CARGO)]]="",0,20))</f>
        <v/>
      </c>
      <c r="P122" s="399">
        <f>IF(Tabla46[[#This Row],[PERIODICIDAD DE EJECUCIÓN DEL CONTROL]]="",0,20)</f>
        <v>0</v>
      </c>
      <c r="Q122"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2" s="399" t="str">
        <f>IF(ISTEXT(Tabla46[[#This Row],[VALOR EVALUACION DISENO]]),"",IF(Tabla46[[#This Row],[VALOR EVALUACION DISENO]]&gt;96,DATOS!$AV$21,IF(Tabla46[[#This Row],[VALOR EVALUACION DISENO]]&gt;=86,DATOS!$AV$22,DATOS!$AV$23)))</f>
        <v/>
      </c>
      <c r="S122" s="442"/>
      <c r="T122" s="437" t="str">
        <f>IFERROR(VLOOKUP(Tabla46[[#This Row],[% DE CUMPLIMIENTO DE LA EJECUCION DEL CONTROL]],DATOS!$AS$39:$AT$41,2,0),"")</f>
        <v/>
      </c>
      <c r="U122" s="439" t="str">
        <f>IF(Tabla46[[#This Row],[RESULTADO EVALUACIÓN DEL DISEÑO DEL CONTROL]]="","",SUMIFS(DATOS!$AT$50:$AT$58,DATOS!$AR$50:$AR$58,Tabla46[[#This Row],[RESULTADO EVALUACIÓN DEL DISEÑO DEL CONTROL]],DATOS!$AS$50:$AS$58,Tabla46[[#This Row],[RESULTADO EVALUACION DE LA EJECUCION]]))</f>
        <v/>
      </c>
    </row>
    <row r="123" spans="1:21" s="235" customFormat="1" ht="15" customHeight="1" x14ac:dyDescent="0.25">
      <c r="A123" s="415"/>
      <c r="B123" s="67"/>
      <c r="C123" s="67"/>
      <c r="D123" s="80"/>
      <c r="E123" s="416"/>
      <c r="F123" s="417"/>
      <c r="G123" s="437" t="str">
        <f>IFERROR(VLOOKUP(Tabla46[[#This Row],[ID RIESGO]],'1. IDENTIFICACION DEL RIESGO'!$AB$27:$AL$38,11,0),"")</f>
        <v/>
      </c>
      <c r="H123" s="417"/>
      <c r="I123" s="417"/>
      <c r="J123" s="417"/>
      <c r="K123" s="417"/>
      <c r="L123" s="417"/>
      <c r="M123" s="417"/>
      <c r="N123" s="417" t="str">
        <f>IF(Tabla46[[#This Row],[ID RIESGO]]="","",IF(Tabla46[[#This Row],[DESCRIPCION DEL CONTROL]]="",0,15))</f>
        <v/>
      </c>
      <c r="O123" s="437" t="str">
        <f>IF(Tabla46[[#This Row],[ID RIESGO]]="","",IF(Tabla46[[#This Row],[RESPONSABLE DEL CONTROL (CARGO)]]="",0,20))</f>
        <v/>
      </c>
      <c r="P123" s="399">
        <f>IF(Tabla46[[#This Row],[PERIODICIDAD DE EJECUCIÓN DEL CONTROL]]="",0,20)</f>
        <v>0</v>
      </c>
      <c r="Q123"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3" s="399" t="str">
        <f>IF(ISTEXT(Tabla46[[#This Row],[VALOR EVALUACION DISENO]]),"",IF(Tabla46[[#This Row],[VALOR EVALUACION DISENO]]&gt;96,DATOS!$AV$21,IF(Tabla46[[#This Row],[VALOR EVALUACION DISENO]]&gt;=86,DATOS!$AV$22,DATOS!$AV$23)))</f>
        <v/>
      </c>
      <c r="S123" s="442"/>
      <c r="T123" s="437" t="str">
        <f>IFERROR(VLOOKUP(Tabla46[[#This Row],[% DE CUMPLIMIENTO DE LA EJECUCION DEL CONTROL]],DATOS!$AS$39:$AT$41,2,0),"")</f>
        <v/>
      </c>
      <c r="U123" s="439" t="str">
        <f>IF(Tabla46[[#This Row],[RESULTADO EVALUACIÓN DEL DISEÑO DEL CONTROL]]="","",SUMIFS(DATOS!$AT$50:$AT$58,DATOS!$AR$50:$AR$58,Tabla46[[#This Row],[RESULTADO EVALUACIÓN DEL DISEÑO DEL CONTROL]],DATOS!$AS$50:$AS$58,Tabla46[[#This Row],[RESULTADO EVALUACION DE LA EJECUCION]]))</f>
        <v/>
      </c>
    </row>
    <row r="124" spans="1:21" s="235" customFormat="1" ht="15" customHeight="1" x14ac:dyDescent="0.25">
      <c r="A124" s="415"/>
      <c r="B124" s="67"/>
      <c r="C124" s="67"/>
      <c r="D124" s="80"/>
      <c r="E124" s="416"/>
      <c r="F124" s="417"/>
      <c r="G124" s="437" t="str">
        <f>IFERROR(VLOOKUP(Tabla46[[#This Row],[ID RIESGO]],'1. IDENTIFICACION DEL RIESGO'!$AB$27:$AL$38,11,0),"")</f>
        <v/>
      </c>
      <c r="H124" s="417"/>
      <c r="I124" s="417"/>
      <c r="J124" s="417"/>
      <c r="K124" s="417"/>
      <c r="L124" s="417"/>
      <c r="M124" s="417"/>
      <c r="N124" s="417" t="str">
        <f>IF(Tabla46[[#This Row],[ID RIESGO]]="","",IF(Tabla46[[#This Row],[DESCRIPCION DEL CONTROL]]="",0,15))</f>
        <v/>
      </c>
      <c r="O124" s="437" t="str">
        <f>IF(Tabla46[[#This Row],[ID RIESGO]]="","",IF(Tabla46[[#This Row],[RESPONSABLE DEL CONTROL (CARGO)]]="",0,20))</f>
        <v/>
      </c>
      <c r="P124" s="399">
        <f>IF(Tabla46[[#This Row],[PERIODICIDAD DE EJECUCIÓN DEL CONTROL]]="",0,20)</f>
        <v>0</v>
      </c>
      <c r="Q124"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4" s="399" t="str">
        <f>IF(ISTEXT(Tabla46[[#This Row],[VALOR EVALUACION DISENO]]),"",IF(Tabla46[[#This Row],[VALOR EVALUACION DISENO]]&gt;96,DATOS!$AV$21,IF(Tabla46[[#This Row],[VALOR EVALUACION DISENO]]&gt;=86,DATOS!$AV$22,DATOS!$AV$23)))</f>
        <v/>
      </c>
      <c r="S124" s="442"/>
      <c r="T124" s="437" t="str">
        <f>IFERROR(VLOOKUP(Tabla46[[#This Row],[% DE CUMPLIMIENTO DE LA EJECUCION DEL CONTROL]],DATOS!$AS$39:$AT$41,2,0),"")</f>
        <v/>
      </c>
      <c r="U124" s="439" t="str">
        <f>IF(Tabla46[[#This Row],[RESULTADO EVALUACIÓN DEL DISEÑO DEL CONTROL]]="","",SUMIFS(DATOS!$AT$50:$AT$58,DATOS!$AR$50:$AR$58,Tabla46[[#This Row],[RESULTADO EVALUACIÓN DEL DISEÑO DEL CONTROL]],DATOS!$AS$50:$AS$58,Tabla46[[#This Row],[RESULTADO EVALUACION DE LA EJECUCION]]))</f>
        <v/>
      </c>
    </row>
    <row r="125" spans="1:21" s="235" customFormat="1" ht="15" customHeight="1" x14ac:dyDescent="0.25">
      <c r="A125" s="415"/>
      <c r="B125" s="67"/>
      <c r="C125" s="67"/>
      <c r="D125" s="80"/>
      <c r="E125" s="416"/>
      <c r="F125" s="417"/>
      <c r="G125" s="437" t="str">
        <f>IFERROR(VLOOKUP(Tabla46[[#This Row],[ID RIESGO]],'1. IDENTIFICACION DEL RIESGO'!$AB$27:$AL$38,11,0),"")</f>
        <v/>
      </c>
      <c r="H125" s="417"/>
      <c r="I125" s="417"/>
      <c r="J125" s="417"/>
      <c r="K125" s="417"/>
      <c r="L125" s="417"/>
      <c r="M125" s="417"/>
      <c r="N125" s="417" t="str">
        <f>IF(Tabla46[[#This Row],[ID RIESGO]]="","",IF(Tabla46[[#This Row],[DESCRIPCION DEL CONTROL]]="",0,15))</f>
        <v/>
      </c>
      <c r="O125" s="437" t="str">
        <f>IF(Tabla46[[#This Row],[ID RIESGO]]="","",IF(Tabla46[[#This Row],[RESPONSABLE DEL CONTROL (CARGO)]]="",0,20))</f>
        <v/>
      </c>
      <c r="P125" s="399">
        <f>IF(Tabla46[[#This Row],[PERIODICIDAD DE EJECUCIÓN DEL CONTROL]]="",0,20)</f>
        <v>0</v>
      </c>
      <c r="Q125"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5" s="399" t="str">
        <f>IF(ISTEXT(Tabla46[[#This Row],[VALOR EVALUACION DISENO]]),"",IF(Tabla46[[#This Row],[VALOR EVALUACION DISENO]]&gt;96,DATOS!$AV$21,IF(Tabla46[[#This Row],[VALOR EVALUACION DISENO]]&gt;=86,DATOS!$AV$22,DATOS!$AV$23)))</f>
        <v/>
      </c>
      <c r="S125" s="442"/>
      <c r="T125" s="437" t="str">
        <f>IFERROR(VLOOKUP(Tabla46[[#This Row],[% DE CUMPLIMIENTO DE LA EJECUCION DEL CONTROL]],DATOS!$AS$39:$AT$41,2,0),"")</f>
        <v/>
      </c>
      <c r="U125" s="439" t="str">
        <f>IF(Tabla46[[#This Row],[RESULTADO EVALUACIÓN DEL DISEÑO DEL CONTROL]]="","",SUMIFS(DATOS!$AT$50:$AT$58,DATOS!$AR$50:$AR$58,Tabla46[[#This Row],[RESULTADO EVALUACIÓN DEL DISEÑO DEL CONTROL]],DATOS!$AS$50:$AS$58,Tabla46[[#This Row],[RESULTADO EVALUACION DE LA EJECUCION]]))</f>
        <v/>
      </c>
    </row>
    <row r="126" spans="1:21" s="235" customFormat="1" ht="15" customHeight="1" x14ac:dyDescent="0.25">
      <c r="A126" s="415"/>
      <c r="B126" s="67"/>
      <c r="C126" s="67"/>
      <c r="D126" s="80"/>
      <c r="E126" s="416"/>
      <c r="F126" s="417"/>
      <c r="G126" s="437" t="str">
        <f>IFERROR(VLOOKUP(Tabla46[[#This Row],[ID RIESGO]],'1. IDENTIFICACION DEL RIESGO'!$AB$27:$AL$38,11,0),"")</f>
        <v/>
      </c>
      <c r="H126" s="417"/>
      <c r="I126" s="417"/>
      <c r="J126" s="417"/>
      <c r="K126" s="417"/>
      <c r="L126" s="417"/>
      <c r="M126" s="417"/>
      <c r="N126" s="417" t="str">
        <f>IF(Tabla46[[#This Row],[ID RIESGO]]="","",IF(Tabla46[[#This Row],[DESCRIPCION DEL CONTROL]]="",0,15))</f>
        <v/>
      </c>
      <c r="O126" s="437" t="str">
        <f>IF(Tabla46[[#This Row],[ID RIESGO]]="","",IF(Tabla46[[#This Row],[RESPONSABLE DEL CONTROL (CARGO)]]="",0,20))</f>
        <v/>
      </c>
      <c r="P126" s="399">
        <f>IF(Tabla46[[#This Row],[PERIODICIDAD DE EJECUCIÓN DEL CONTROL]]="",0,20)</f>
        <v>0</v>
      </c>
      <c r="Q126"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6" s="399" t="str">
        <f>IF(ISTEXT(Tabla46[[#This Row],[VALOR EVALUACION DISENO]]),"",IF(Tabla46[[#This Row],[VALOR EVALUACION DISENO]]&gt;96,DATOS!$AV$21,IF(Tabla46[[#This Row],[VALOR EVALUACION DISENO]]&gt;=86,DATOS!$AV$22,DATOS!$AV$23)))</f>
        <v/>
      </c>
      <c r="S126" s="442"/>
      <c r="T126" s="437" t="str">
        <f>IFERROR(VLOOKUP(Tabla46[[#This Row],[% DE CUMPLIMIENTO DE LA EJECUCION DEL CONTROL]],DATOS!$AS$39:$AT$41,2,0),"")</f>
        <v/>
      </c>
      <c r="U126" s="439" t="str">
        <f>IF(Tabla46[[#This Row],[RESULTADO EVALUACIÓN DEL DISEÑO DEL CONTROL]]="","",SUMIFS(DATOS!$AT$50:$AT$58,DATOS!$AR$50:$AR$58,Tabla46[[#This Row],[RESULTADO EVALUACIÓN DEL DISEÑO DEL CONTROL]],DATOS!$AS$50:$AS$58,Tabla46[[#This Row],[RESULTADO EVALUACION DE LA EJECUCION]]))</f>
        <v/>
      </c>
    </row>
    <row r="127" spans="1:21" s="235" customFormat="1" ht="15" customHeight="1" x14ac:dyDescent="0.25">
      <c r="A127" s="415"/>
      <c r="B127" s="67"/>
      <c r="C127" s="67"/>
      <c r="D127" s="80"/>
      <c r="E127" s="416"/>
      <c r="F127" s="417"/>
      <c r="G127" s="437" t="str">
        <f>IFERROR(VLOOKUP(Tabla46[[#This Row],[ID RIESGO]],'1. IDENTIFICACION DEL RIESGO'!$AB$27:$AL$38,11,0),"")</f>
        <v/>
      </c>
      <c r="H127" s="417"/>
      <c r="I127" s="417"/>
      <c r="J127" s="417"/>
      <c r="K127" s="417"/>
      <c r="L127" s="417"/>
      <c r="M127" s="417"/>
      <c r="N127" s="417" t="str">
        <f>IF(Tabla46[[#This Row],[ID RIESGO]]="","",IF(Tabla46[[#This Row],[DESCRIPCION DEL CONTROL]]="",0,15))</f>
        <v/>
      </c>
      <c r="O127" s="437" t="str">
        <f>IF(Tabla46[[#This Row],[ID RIESGO]]="","",IF(Tabla46[[#This Row],[RESPONSABLE DEL CONTROL (CARGO)]]="",0,20))</f>
        <v/>
      </c>
      <c r="P127" s="399">
        <f>IF(Tabla46[[#This Row],[PERIODICIDAD DE EJECUCIÓN DEL CONTROL]]="",0,20)</f>
        <v>0</v>
      </c>
      <c r="Q127"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7" s="399" t="str">
        <f>IF(ISTEXT(Tabla46[[#This Row],[VALOR EVALUACION DISENO]]),"",IF(Tabla46[[#This Row],[VALOR EVALUACION DISENO]]&gt;96,DATOS!$AV$21,IF(Tabla46[[#This Row],[VALOR EVALUACION DISENO]]&gt;=86,DATOS!$AV$22,DATOS!$AV$23)))</f>
        <v/>
      </c>
      <c r="S127" s="442"/>
      <c r="T127" s="437" t="str">
        <f>IFERROR(VLOOKUP(Tabla46[[#This Row],[% DE CUMPLIMIENTO DE LA EJECUCION DEL CONTROL]],DATOS!$AS$39:$AT$41,2,0),"")</f>
        <v/>
      </c>
      <c r="U127" s="439" t="str">
        <f>IF(Tabla46[[#This Row],[RESULTADO EVALUACIÓN DEL DISEÑO DEL CONTROL]]="","",SUMIFS(DATOS!$AT$50:$AT$58,DATOS!$AR$50:$AR$58,Tabla46[[#This Row],[RESULTADO EVALUACIÓN DEL DISEÑO DEL CONTROL]],DATOS!$AS$50:$AS$58,Tabla46[[#This Row],[RESULTADO EVALUACION DE LA EJECUCION]]))</f>
        <v/>
      </c>
    </row>
    <row r="128" spans="1:21" s="235" customFormat="1" ht="15" customHeight="1" x14ac:dyDescent="0.25">
      <c r="A128" s="415"/>
      <c r="B128" s="67"/>
      <c r="C128" s="67"/>
      <c r="D128" s="80"/>
      <c r="E128" s="416"/>
      <c r="F128" s="417"/>
      <c r="G128" s="437" t="str">
        <f>IFERROR(VLOOKUP(Tabla46[[#This Row],[ID RIESGO]],'1. IDENTIFICACION DEL RIESGO'!$AB$27:$AL$38,11,0),"")</f>
        <v/>
      </c>
      <c r="H128" s="417"/>
      <c r="I128" s="417"/>
      <c r="J128" s="417"/>
      <c r="K128" s="417"/>
      <c r="L128" s="417"/>
      <c r="M128" s="417"/>
      <c r="N128" s="417" t="str">
        <f>IF(Tabla46[[#This Row],[ID RIESGO]]="","",IF(Tabla46[[#This Row],[DESCRIPCION DEL CONTROL]]="",0,15))</f>
        <v/>
      </c>
      <c r="O128" s="437" t="str">
        <f>IF(Tabla46[[#This Row],[ID RIESGO]]="","",IF(Tabla46[[#This Row],[RESPONSABLE DEL CONTROL (CARGO)]]="",0,20))</f>
        <v/>
      </c>
      <c r="P128" s="399">
        <f>IF(Tabla46[[#This Row],[PERIODICIDAD DE EJECUCIÓN DEL CONTROL]]="",0,20)</f>
        <v>0</v>
      </c>
      <c r="Q128"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8" s="399" t="str">
        <f>IF(ISTEXT(Tabla46[[#This Row],[VALOR EVALUACION DISENO]]),"",IF(Tabla46[[#This Row],[VALOR EVALUACION DISENO]]&gt;96,DATOS!$AV$21,IF(Tabla46[[#This Row],[VALOR EVALUACION DISENO]]&gt;=86,DATOS!$AV$22,DATOS!$AV$23)))</f>
        <v/>
      </c>
      <c r="S128" s="442"/>
      <c r="T128" s="437" t="str">
        <f>IFERROR(VLOOKUP(Tabla46[[#This Row],[% DE CUMPLIMIENTO DE LA EJECUCION DEL CONTROL]],DATOS!$AS$39:$AT$41,2,0),"")</f>
        <v/>
      </c>
      <c r="U128" s="439" t="str">
        <f>IF(Tabla46[[#This Row],[RESULTADO EVALUACIÓN DEL DISEÑO DEL CONTROL]]="","",SUMIFS(DATOS!$AT$50:$AT$58,DATOS!$AR$50:$AR$58,Tabla46[[#This Row],[RESULTADO EVALUACIÓN DEL DISEÑO DEL CONTROL]],DATOS!$AS$50:$AS$58,Tabla46[[#This Row],[RESULTADO EVALUACION DE LA EJECUCION]]))</f>
        <v/>
      </c>
    </row>
    <row r="129" spans="1:21" s="235" customFormat="1" ht="15" customHeight="1" x14ac:dyDescent="0.25">
      <c r="A129" s="415"/>
      <c r="B129" s="67"/>
      <c r="C129" s="67"/>
      <c r="D129" s="80"/>
      <c r="E129" s="416"/>
      <c r="F129" s="417"/>
      <c r="G129" s="437" t="str">
        <f>IFERROR(VLOOKUP(Tabla46[[#This Row],[ID RIESGO]],'1. IDENTIFICACION DEL RIESGO'!$AB$27:$AL$38,11,0),"")</f>
        <v/>
      </c>
      <c r="H129" s="417"/>
      <c r="I129" s="417"/>
      <c r="J129" s="417"/>
      <c r="K129" s="417"/>
      <c r="L129" s="417"/>
      <c r="M129" s="417"/>
      <c r="N129" s="417" t="str">
        <f>IF(Tabla46[[#This Row],[ID RIESGO]]="","",IF(Tabla46[[#This Row],[DESCRIPCION DEL CONTROL]]="",0,15))</f>
        <v/>
      </c>
      <c r="O129" s="437" t="str">
        <f>IF(Tabla46[[#This Row],[ID RIESGO]]="","",IF(Tabla46[[#This Row],[RESPONSABLE DEL CONTROL (CARGO)]]="",0,20))</f>
        <v/>
      </c>
      <c r="P129" s="399">
        <f>IF(Tabla46[[#This Row],[PERIODICIDAD DE EJECUCIÓN DEL CONTROL]]="",0,20)</f>
        <v>0</v>
      </c>
      <c r="Q129"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9" s="399" t="str">
        <f>IF(ISTEXT(Tabla46[[#This Row],[VALOR EVALUACION DISENO]]),"",IF(Tabla46[[#This Row],[VALOR EVALUACION DISENO]]&gt;96,DATOS!$AV$21,IF(Tabla46[[#This Row],[VALOR EVALUACION DISENO]]&gt;=86,DATOS!$AV$22,DATOS!$AV$23)))</f>
        <v/>
      </c>
      <c r="S129" s="442"/>
      <c r="T129" s="437" t="str">
        <f>IFERROR(VLOOKUP(Tabla46[[#This Row],[% DE CUMPLIMIENTO DE LA EJECUCION DEL CONTROL]],DATOS!$AS$39:$AT$41,2,0),"")</f>
        <v/>
      </c>
      <c r="U129" s="439" t="str">
        <f>IF(Tabla46[[#This Row],[RESULTADO EVALUACIÓN DEL DISEÑO DEL CONTROL]]="","",SUMIFS(DATOS!$AT$50:$AT$58,DATOS!$AR$50:$AR$58,Tabla46[[#This Row],[RESULTADO EVALUACIÓN DEL DISEÑO DEL CONTROL]],DATOS!$AS$50:$AS$58,Tabla46[[#This Row],[RESULTADO EVALUACION DE LA EJECUCION]]))</f>
        <v/>
      </c>
    </row>
    <row r="130" spans="1:21" s="235" customFormat="1" ht="15" customHeight="1" x14ac:dyDescent="0.25">
      <c r="A130" s="415"/>
      <c r="B130" s="67"/>
      <c r="C130" s="67"/>
      <c r="D130" s="80"/>
      <c r="E130" s="416"/>
      <c r="F130" s="417"/>
      <c r="G130" s="437" t="str">
        <f>IFERROR(VLOOKUP(Tabla46[[#This Row],[ID RIESGO]],'1. IDENTIFICACION DEL RIESGO'!$AB$27:$AL$38,11,0),"")</f>
        <v/>
      </c>
      <c r="H130" s="417"/>
      <c r="I130" s="417"/>
      <c r="J130" s="417"/>
      <c r="K130" s="417"/>
      <c r="L130" s="417"/>
      <c r="M130" s="417"/>
      <c r="N130" s="417" t="str">
        <f>IF(Tabla46[[#This Row],[ID RIESGO]]="","",IF(Tabla46[[#This Row],[DESCRIPCION DEL CONTROL]]="",0,15))</f>
        <v/>
      </c>
      <c r="O130" s="437" t="str">
        <f>IF(Tabla46[[#This Row],[ID RIESGO]]="","",IF(Tabla46[[#This Row],[RESPONSABLE DEL CONTROL (CARGO)]]="",0,20))</f>
        <v/>
      </c>
      <c r="P130" s="399">
        <f>IF(Tabla46[[#This Row],[PERIODICIDAD DE EJECUCIÓN DEL CONTROL]]="",0,20)</f>
        <v>0</v>
      </c>
      <c r="Q130"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0" s="399" t="str">
        <f>IF(ISTEXT(Tabla46[[#This Row],[VALOR EVALUACION DISENO]]),"",IF(Tabla46[[#This Row],[VALOR EVALUACION DISENO]]&gt;96,DATOS!$AV$21,IF(Tabla46[[#This Row],[VALOR EVALUACION DISENO]]&gt;=86,DATOS!$AV$22,DATOS!$AV$23)))</f>
        <v/>
      </c>
      <c r="S130" s="442"/>
      <c r="T130" s="437" t="str">
        <f>IFERROR(VLOOKUP(Tabla46[[#This Row],[% DE CUMPLIMIENTO DE LA EJECUCION DEL CONTROL]],DATOS!$AS$39:$AT$41,2,0),"")</f>
        <v/>
      </c>
      <c r="U130" s="439" t="str">
        <f>IF(Tabla46[[#This Row],[RESULTADO EVALUACIÓN DEL DISEÑO DEL CONTROL]]="","",SUMIFS(DATOS!$AT$50:$AT$58,DATOS!$AR$50:$AR$58,Tabla46[[#This Row],[RESULTADO EVALUACIÓN DEL DISEÑO DEL CONTROL]],DATOS!$AS$50:$AS$58,Tabla46[[#This Row],[RESULTADO EVALUACION DE LA EJECUCION]]))</f>
        <v/>
      </c>
    </row>
    <row r="131" spans="1:21" s="235" customFormat="1" ht="15" customHeight="1" x14ac:dyDescent="0.25">
      <c r="A131" s="415"/>
      <c r="B131" s="67"/>
      <c r="C131" s="67"/>
      <c r="D131" s="80"/>
      <c r="E131" s="416"/>
      <c r="F131" s="417"/>
      <c r="G131" s="437" t="str">
        <f>IFERROR(VLOOKUP(Tabla46[[#This Row],[ID RIESGO]],'1. IDENTIFICACION DEL RIESGO'!$AB$27:$AL$38,11,0),"")</f>
        <v/>
      </c>
      <c r="H131" s="417"/>
      <c r="I131" s="417"/>
      <c r="J131" s="417"/>
      <c r="K131" s="417"/>
      <c r="L131" s="417"/>
      <c r="M131" s="417"/>
      <c r="N131" s="417" t="str">
        <f>IF(Tabla46[[#This Row],[ID RIESGO]]="","",IF(Tabla46[[#This Row],[DESCRIPCION DEL CONTROL]]="",0,15))</f>
        <v/>
      </c>
      <c r="O131" s="437" t="str">
        <f>IF(Tabla46[[#This Row],[ID RIESGO]]="","",IF(Tabla46[[#This Row],[RESPONSABLE DEL CONTROL (CARGO)]]="",0,20))</f>
        <v/>
      </c>
      <c r="P131" s="399">
        <f>IF(Tabla46[[#This Row],[PERIODICIDAD DE EJECUCIÓN DEL CONTROL]]="",0,20)</f>
        <v>0</v>
      </c>
      <c r="Q131"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1" s="399" t="str">
        <f>IF(ISTEXT(Tabla46[[#This Row],[VALOR EVALUACION DISENO]]),"",IF(Tabla46[[#This Row],[VALOR EVALUACION DISENO]]&gt;96,DATOS!$AV$21,IF(Tabla46[[#This Row],[VALOR EVALUACION DISENO]]&gt;=86,DATOS!$AV$22,DATOS!$AV$23)))</f>
        <v/>
      </c>
      <c r="S131" s="442"/>
      <c r="T131" s="437" t="str">
        <f>IFERROR(VLOOKUP(Tabla46[[#This Row],[% DE CUMPLIMIENTO DE LA EJECUCION DEL CONTROL]],DATOS!$AS$39:$AT$41,2,0),"")</f>
        <v/>
      </c>
      <c r="U131" s="439" t="str">
        <f>IF(Tabla46[[#This Row],[RESULTADO EVALUACIÓN DEL DISEÑO DEL CONTROL]]="","",SUMIFS(DATOS!$AT$50:$AT$58,DATOS!$AR$50:$AR$58,Tabla46[[#This Row],[RESULTADO EVALUACIÓN DEL DISEÑO DEL CONTROL]],DATOS!$AS$50:$AS$58,Tabla46[[#This Row],[RESULTADO EVALUACION DE LA EJECUCION]]))</f>
        <v/>
      </c>
    </row>
    <row r="132" spans="1:21" s="235" customFormat="1" ht="15" customHeight="1" x14ac:dyDescent="0.25">
      <c r="A132" s="415"/>
      <c r="B132" s="67"/>
      <c r="C132" s="67"/>
      <c r="D132" s="80"/>
      <c r="E132" s="416"/>
      <c r="F132" s="417"/>
      <c r="G132" s="437" t="str">
        <f>IFERROR(VLOOKUP(Tabla46[[#This Row],[ID RIESGO]],'1. IDENTIFICACION DEL RIESGO'!$AB$27:$AL$38,11,0),"")</f>
        <v/>
      </c>
      <c r="H132" s="417"/>
      <c r="I132" s="417"/>
      <c r="J132" s="417"/>
      <c r="K132" s="417"/>
      <c r="L132" s="417"/>
      <c r="M132" s="417"/>
      <c r="N132" s="417" t="str">
        <f>IF(Tabla46[[#This Row],[ID RIESGO]]="","",IF(Tabla46[[#This Row],[DESCRIPCION DEL CONTROL]]="",0,15))</f>
        <v/>
      </c>
      <c r="O132" s="437" t="str">
        <f>IF(Tabla46[[#This Row],[ID RIESGO]]="","",IF(Tabla46[[#This Row],[RESPONSABLE DEL CONTROL (CARGO)]]="",0,20))</f>
        <v/>
      </c>
      <c r="P132" s="399">
        <f>IF(Tabla46[[#This Row],[PERIODICIDAD DE EJECUCIÓN DEL CONTROL]]="",0,20)</f>
        <v>0</v>
      </c>
      <c r="Q132"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2" s="399" t="str">
        <f>IF(ISTEXT(Tabla46[[#This Row],[VALOR EVALUACION DISENO]]),"",IF(Tabla46[[#This Row],[VALOR EVALUACION DISENO]]&gt;96,DATOS!$AV$21,IF(Tabla46[[#This Row],[VALOR EVALUACION DISENO]]&gt;=86,DATOS!$AV$22,DATOS!$AV$23)))</f>
        <v/>
      </c>
      <c r="S132" s="442"/>
      <c r="T132" s="437" t="str">
        <f>IFERROR(VLOOKUP(Tabla46[[#This Row],[% DE CUMPLIMIENTO DE LA EJECUCION DEL CONTROL]],DATOS!$AS$39:$AT$41,2,0),"")</f>
        <v/>
      </c>
      <c r="U132" s="439" t="str">
        <f>IF(Tabla46[[#This Row],[RESULTADO EVALUACIÓN DEL DISEÑO DEL CONTROL]]="","",SUMIFS(DATOS!$AT$50:$AT$58,DATOS!$AR$50:$AR$58,Tabla46[[#This Row],[RESULTADO EVALUACIÓN DEL DISEÑO DEL CONTROL]],DATOS!$AS$50:$AS$58,Tabla46[[#This Row],[RESULTADO EVALUACION DE LA EJECUCION]]))</f>
        <v/>
      </c>
    </row>
    <row r="133" spans="1:21" s="235" customFormat="1" ht="15" customHeight="1" x14ac:dyDescent="0.25">
      <c r="A133" s="415"/>
      <c r="B133" s="67"/>
      <c r="C133" s="67"/>
      <c r="D133" s="80"/>
      <c r="E133" s="416"/>
      <c r="F133" s="417"/>
      <c r="G133" s="437" t="str">
        <f>IFERROR(VLOOKUP(Tabla46[[#This Row],[ID RIESGO]],'1. IDENTIFICACION DEL RIESGO'!$AB$27:$AL$38,11,0),"")</f>
        <v/>
      </c>
      <c r="H133" s="417"/>
      <c r="I133" s="417"/>
      <c r="J133" s="417"/>
      <c r="K133" s="417"/>
      <c r="L133" s="417"/>
      <c r="M133" s="417"/>
      <c r="N133" s="417" t="str">
        <f>IF(Tabla46[[#This Row],[ID RIESGO]]="","",IF(Tabla46[[#This Row],[DESCRIPCION DEL CONTROL]]="",0,15))</f>
        <v/>
      </c>
      <c r="O133" s="437" t="str">
        <f>IF(Tabla46[[#This Row],[ID RIESGO]]="","",IF(Tabla46[[#This Row],[RESPONSABLE DEL CONTROL (CARGO)]]="",0,20))</f>
        <v/>
      </c>
      <c r="P133" s="399">
        <f>IF(Tabla46[[#This Row],[PERIODICIDAD DE EJECUCIÓN DEL CONTROL]]="",0,20)</f>
        <v>0</v>
      </c>
      <c r="Q133"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3" s="399" t="str">
        <f>IF(ISTEXT(Tabla46[[#This Row],[VALOR EVALUACION DISENO]]),"",IF(Tabla46[[#This Row],[VALOR EVALUACION DISENO]]&gt;96,DATOS!$AV$21,IF(Tabla46[[#This Row],[VALOR EVALUACION DISENO]]&gt;=86,DATOS!$AV$22,DATOS!$AV$23)))</f>
        <v/>
      </c>
      <c r="S133" s="442"/>
      <c r="T133" s="437" t="str">
        <f>IFERROR(VLOOKUP(Tabla46[[#This Row],[% DE CUMPLIMIENTO DE LA EJECUCION DEL CONTROL]],DATOS!$AS$39:$AT$41,2,0),"")</f>
        <v/>
      </c>
      <c r="U133" s="439" t="str">
        <f>IF(Tabla46[[#This Row],[RESULTADO EVALUACIÓN DEL DISEÑO DEL CONTROL]]="","",SUMIFS(DATOS!$AT$50:$AT$58,DATOS!$AR$50:$AR$58,Tabla46[[#This Row],[RESULTADO EVALUACIÓN DEL DISEÑO DEL CONTROL]],DATOS!$AS$50:$AS$58,Tabla46[[#This Row],[RESULTADO EVALUACION DE LA EJECUCION]]))</f>
        <v/>
      </c>
    </row>
    <row r="134" spans="1:21" s="235" customFormat="1" ht="15" customHeight="1" x14ac:dyDescent="0.25">
      <c r="A134" s="415"/>
      <c r="B134" s="67"/>
      <c r="C134" s="67"/>
      <c r="D134" s="80"/>
      <c r="E134" s="416"/>
      <c r="F134" s="417"/>
      <c r="G134" s="437" t="str">
        <f>IFERROR(VLOOKUP(Tabla46[[#This Row],[ID RIESGO]],'1. IDENTIFICACION DEL RIESGO'!$AB$27:$AL$38,11,0),"")</f>
        <v/>
      </c>
      <c r="H134" s="417"/>
      <c r="I134" s="417"/>
      <c r="J134" s="417"/>
      <c r="K134" s="417"/>
      <c r="L134" s="417"/>
      <c r="M134" s="417"/>
      <c r="N134" s="417" t="str">
        <f>IF(Tabla46[[#This Row],[ID RIESGO]]="","",IF(Tabla46[[#This Row],[DESCRIPCION DEL CONTROL]]="",0,15))</f>
        <v/>
      </c>
      <c r="O134" s="437" t="str">
        <f>IF(Tabla46[[#This Row],[ID RIESGO]]="","",IF(Tabla46[[#This Row],[RESPONSABLE DEL CONTROL (CARGO)]]="",0,20))</f>
        <v/>
      </c>
      <c r="P134" s="399">
        <f>IF(Tabla46[[#This Row],[PERIODICIDAD DE EJECUCIÓN DEL CONTROL]]="",0,20)</f>
        <v>0</v>
      </c>
      <c r="Q134"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4" s="399" t="str">
        <f>IF(ISTEXT(Tabla46[[#This Row],[VALOR EVALUACION DISENO]]),"",IF(Tabla46[[#This Row],[VALOR EVALUACION DISENO]]&gt;96,DATOS!$AV$21,IF(Tabla46[[#This Row],[VALOR EVALUACION DISENO]]&gt;=86,DATOS!$AV$22,DATOS!$AV$23)))</f>
        <v/>
      </c>
      <c r="S134" s="442"/>
      <c r="T134" s="437" t="str">
        <f>IFERROR(VLOOKUP(Tabla46[[#This Row],[% DE CUMPLIMIENTO DE LA EJECUCION DEL CONTROL]],DATOS!$AS$39:$AT$41,2,0),"")</f>
        <v/>
      </c>
      <c r="U134" s="439" t="str">
        <f>IF(Tabla46[[#This Row],[RESULTADO EVALUACIÓN DEL DISEÑO DEL CONTROL]]="","",SUMIFS(DATOS!$AT$50:$AT$58,DATOS!$AR$50:$AR$58,Tabla46[[#This Row],[RESULTADO EVALUACIÓN DEL DISEÑO DEL CONTROL]],DATOS!$AS$50:$AS$58,Tabla46[[#This Row],[RESULTADO EVALUACION DE LA EJECUCION]]))</f>
        <v/>
      </c>
    </row>
    <row r="135" spans="1:21" s="235" customFormat="1" ht="15" customHeight="1" x14ac:dyDescent="0.25">
      <c r="A135" s="415"/>
      <c r="B135" s="67"/>
      <c r="C135" s="67"/>
      <c r="D135" s="80"/>
      <c r="E135" s="416"/>
      <c r="F135" s="417"/>
      <c r="G135" s="437" t="str">
        <f>IFERROR(VLOOKUP(Tabla46[[#This Row],[ID RIESGO]],'1. IDENTIFICACION DEL RIESGO'!$AB$27:$AL$38,11,0),"")</f>
        <v/>
      </c>
      <c r="H135" s="417"/>
      <c r="I135" s="417"/>
      <c r="J135" s="417"/>
      <c r="K135" s="417"/>
      <c r="L135" s="417"/>
      <c r="M135" s="417"/>
      <c r="N135" s="417" t="str">
        <f>IF(Tabla46[[#This Row],[ID RIESGO]]="","",IF(Tabla46[[#This Row],[DESCRIPCION DEL CONTROL]]="",0,15))</f>
        <v/>
      </c>
      <c r="O135" s="437" t="str">
        <f>IF(Tabla46[[#This Row],[ID RIESGO]]="","",IF(Tabla46[[#This Row],[RESPONSABLE DEL CONTROL (CARGO)]]="",0,20))</f>
        <v/>
      </c>
      <c r="P135" s="399">
        <f>IF(Tabla46[[#This Row],[PERIODICIDAD DE EJECUCIÓN DEL CONTROL]]="",0,20)</f>
        <v>0</v>
      </c>
      <c r="Q135"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5" s="399" t="str">
        <f>IF(ISTEXT(Tabla46[[#This Row],[VALOR EVALUACION DISENO]]),"",IF(Tabla46[[#This Row],[VALOR EVALUACION DISENO]]&gt;96,DATOS!$AV$21,IF(Tabla46[[#This Row],[VALOR EVALUACION DISENO]]&gt;=86,DATOS!$AV$22,DATOS!$AV$23)))</f>
        <v/>
      </c>
      <c r="S135" s="442"/>
      <c r="T135" s="437" t="str">
        <f>IFERROR(VLOOKUP(Tabla46[[#This Row],[% DE CUMPLIMIENTO DE LA EJECUCION DEL CONTROL]],DATOS!$AS$39:$AT$41,2,0),"")</f>
        <v/>
      </c>
      <c r="U135" s="439" t="str">
        <f>IF(Tabla46[[#This Row],[RESULTADO EVALUACIÓN DEL DISEÑO DEL CONTROL]]="","",SUMIFS(DATOS!$AT$50:$AT$58,DATOS!$AR$50:$AR$58,Tabla46[[#This Row],[RESULTADO EVALUACIÓN DEL DISEÑO DEL CONTROL]],DATOS!$AS$50:$AS$58,Tabla46[[#This Row],[RESULTADO EVALUACION DE LA EJECUCION]]))</f>
        <v/>
      </c>
    </row>
    <row r="136" spans="1:21" s="235" customFormat="1" ht="15" customHeight="1" x14ac:dyDescent="0.25">
      <c r="A136" s="415"/>
      <c r="B136" s="67"/>
      <c r="C136" s="67"/>
      <c r="D136" s="80"/>
      <c r="E136" s="416"/>
      <c r="F136" s="417"/>
      <c r="G136" s="437" t="str">
        <f>IFERROR(VLOOKUP(Tabla46[[#This Row],[ID RIESGO]],'1. IDENTIFICACION DEL RIESGO'!$AB$27:$AL$38,11,0),"")</f>
        <v/>
      </c>
      <c r="H136" s="417"/>
      <c r="I136" s="417"/>
      <c r="J136" s="417"/>
      <c r="K136" s="417"/>
      <c r="L136" s="417"/>
      <c r="M136" s="417"/>
      <c r="N136" s="417" t="str">
        <f>IF(Tabla46[[#This Row],[ID RIESGO]]="","",IF(Tabla46[[#This Row],[DESCRIPCION DEL CONTROL]]="",0,15))</f>
        <v/>
      </c>
      <c r="O136" s="437" t="str">
        <f>IF(Tabla46[[#This Row],[ID RIESGO]]="","",IF(Tabla46[[#This Row],[RESPONSABLE DEL CONTROL (CARGO)]]="",0,20))</f>
        <v/>
      </c>
      <c r="P136" s="399">
        <f>IF(Tabla46[[#This Row],[PERIODICIDAD DE EJECUCIÓN DEL CONTROL]]="",0,20)</f>
        <v>0</v>
      </c>
      <c r="Q136"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6" s="399" t="str">
        <f>IF(ISTEXT(Tabla46[[#This Row],[VALOR EVALUACION DISENO]]),"",IF(Tabla46[[#This Row],[VALOR EVALUACION DISENO]]&gt;96,DATOS!$AV$21,IF(Tabla46[[#This Row],[VALOR EVALUACION DISENO]]&gt;=86,DATOS!$AV$22,DATOS!$AV$23)))</f>
        <v/>
      </c>
      <c r="S136" s="442"/>
      <c r="T136" s="437" t="str">
        <f>IFERROR(VLOOKUP(Tabla46[[#This Row],[% DE CUMPLIMIENTO DE LA EJECUCION DEL CONTROL]],DATOS!$AS$39:$AT$41,2,0),"")</f>
        <v/>
      </c>
      <c r="U136" s="439" t="str">
        <f>IF(Tabla46[[#This Row],[RESULTADO EVALUACIÓN DEL DISEÑO DEL CONTROL]]="","",SUMIFS(DATOS!$AT$50:$AT$58,DATOS!$AR$50:$AR$58,Tabla46[[#This Row],[RESULTADO EVALUACIÓN DEL DISEÑO DEL CONTROL]],DATOS!$AS$50:$AS$58,Tabla46[[#This Row],[RESULTADO EVALUACION DE LA EJECUCION]]))</f>
        <v/>
      </c>
    </row>
    <row r="137" spans="1:21" s="235" customFormat="1" ht="15" customHeight="1" x14ac:dyDescent="0.25">
      <c r="A137" s="415"/>
      <c r="B137" s="67"/>
      <c r="C137" s="67"/>
      <c r="D137" s="80"/>
      <c r="E137" s="416"/>
      <c r="F137" s="417"/>
      <c r="G137" s="437" t="str">
        <f>IFERROR(VLOOKUP(Tabla46[[#This Row],[ID RIESGO]],'1. IDENTIFICACION DEL RIESGO'!$AB$27:$AL$38,11,0),"")</f>
        <v/>
      </c>
      <c r="H137" s="417"/>
      <c r="I137" s="417"/>
      <c r="J137" s="417"/>
      <c r="K137" s="417"/>
      <c r="L137" s="417"/>
      <c r="M137" s="417"/>
      <c r="N137" s="417" t="str">
        <f>IF(Tabla46[[#This Row],[ID RIESGO]]="","",IF(Tabla46[[#This Row],[DESCRIPCION DEL CONTROL]]="",0,15))</f>
        <v/>
      </c>
      <c r="O137" s="437" t="str">
        <f>IF(Tabla46[[#This Row],[ID RIESGO]]="","",IF(Tabla46[[#This Row],[RESPONSABLE DEL CONTROL (CARGO)]]="",0,20))</f>
        <v/>
      </c>
      <c r="P137" s="399">
        <f>IF(Tabla46[[#This Row],[PERIODICIDAD DE EJECUCIÓN DEL CONTROL]]="",0,20)</f>
        <v>0</v>
      </c>
      <c r="Q137"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7" s="399" t="str">
        <f>IF(ISTEXT(Tabla46[[#This Row],[VALOR EVALUACION DISENO]]),"",IF(Tabla46[[#This Row],[VALOR EVALUACION DISENO]]&gt;96,DATOS!$AV$21,IF(Tabla46[[#This Row],[VALOR EVALUACION DISENO]]&gt;=86,DATOS!$AV$22,DATOS!$AV$23)))</f>
        <v/>
      </c>
      <c r="S137" s="442"/>
      <c r="T137" s="437" t="str">
        <f>IFERROR(VLOOKUP(Tabla46[[#This Row],[% DE CUMPLIMIENTO DE LA EJECUCION DEL CONTROL]],DATOS!$AS$39:$AT$41,2,0),"")</f>
        <v/>
      </c>
      <c r="U137" s="439" t="str">
        <f>IF(Tabla46[[#This Row],[RESULTADO EVALUACIÓN DEL DISEÑO DEL CONTROL]]="","",SUMIFS(DATOS!$AT$50:$AT$58,DATOS!$AR$50:$AR$58,Tabla46[[#This Row],[RESULTADO EVALUACIÓN DEL DISEÑO DEL CONTROL]],DATOS!$AS$50:$AS$58,Tabla46[[#This Row],[RESULTADO EVALUACION DE LA EJECUCION]]))</f>
        <v/>
      </c>
    </row>
    <row r="138" spans="1:21" s="235" customFormat="1" ht="15" customHeight="1" x14ac:dyDescent="0.25">
      <c r="A138" s="415"/>
      <c r="B138" s="67"/>
      <c r="C138" s="67"/>
      <c r="D138" s="80"/>
      <c r="E138" s="416"/>
      <c r="F138" s="417"/>
      <c r="G138" s="437" t="str">
        <f>IFERROR(VLOOKUP(Tabla46[[#This Row],[ID RIESGO]],'1. IDENTIFICACION DEL RIESGO'!$AB$27:$AL$38,11,0),"")</f>
        <v/>
      </c>
      <c r="H138" s="417"/>
      <c r="I138" s="417"/>
      <c r="J138" s="417"/>
      <c r="K138" s="417"/>
      <c r="L138" s="417"/>
      <c r="M138" s="417"/>
      <c r="N138" s="417" t="str">
        <f>IF(Tabla46[[#This Row],[ID RIESGO]]="","",IF(Tabla46[[#This Row],[DESCRIPCION DEL CONTROL]]="",0,15))</f>
        <v/>
      </c>
      <c r="O138" s="437" t="str">
        <f>IF(Tabla46[[#This Row],[ID RIESGO]]="","",IF(Tabla46[[#This Row],[RESPONSABLE DEL CONTROL (CARGO)]]="",0,20))</f>
        <v/>
      </c>
      <c r="P138" s="399">
        <f>IF(Tabla46[[#This Row],[PERIODICIDAD DE EJECUCIÓN DEL CONTROL]]="",0,20)</f>
        <v>0</v>
      </c>
      <c r="Q138"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8" s="399" t="str">
        <f>IF(ISTEXT(Tabla46[[#This Row],[VALOR EVALUACION DISENO]]),"",IF(Tabla46[[#This Row],[VALOR EVALUACION DISENO]]&gt;96,DATOS!$AV$21,IF(Tabla46[[#This Row],[VALOR EVALUACION DISENO]]&gt;=86,DATOS!$AV$22,DATOS!$AV$23)))</f>
        <v/>
      </c>
      <c r="S138" s="442"/>
      <c r="T138" s="437" t="str">
        <f>IFERROR(VLOOKUP(Tabla46[[#This Row],[% DE CUMPLIMIENTO DE LA EJECUCION DEL CONTROL]],DATOS!$AS$39:$AT$41,2,0),"")</f>
        <v/>
      </c>
      <c r="U138" s="439" t="str">
        <f>IF(Tabla46[[#This Row],[RESULTADO EVALUACIÓN DEL DISEÑO DEL CONTROL]]="","",SUMIFS(DATOS!$AT$50:$AT$58,DATOS!$AR$50:$AR$58,Tabla46[[#This Row],[RESULTADO EVALUACIÓN DEL DISEÑO DEL CONTROL]],DATOS!$AS$50:$AS$58,Tabla46[[#This Row],[RESULTADO EVALUACION DE LA EJECUCION]]))</f>
        <v/>
      </c>
    </row>
    <row r="139" spans="1:21" s="235" customFormat="1" ht="15" customHeight="1" x14ac:dyDescent="0.25">
      <c r="A139" s="415"/>
      <c r="B139" s="67"/>
      <c r="C139" s="67"/>
      <c r="D139" s="80"/>
      <c r="E139" s="416"/>
      <c r="F139" s="417"/>
      <c r="G139" s="437" t="str">
        <f>IFERROR(VLOOKUP(Tabla46[[#This Row],[ID RIESGO]],'1. IDENTIFICACION DEL RIESGO'!$AB$27:$AL$38,11,0),"")</f>
        <v/>
      </c>
      <c r="H139" s="417"/>
      <c r="I139" s="417"/>
      <c r="J139" s="417"/>
      <c r="K139" s="417"/>
      <c r="L139" s="417"/>
      <c r="M139" s="417"/>
      <c r="N139" s="417" t="str">
        <f>IF(Tabla46[[#This Row],[ID RIESGO]]="","",IF(Tabla46[[#This Row],[DESCRIPCION DEL CONTROL]]="",0,15))</f>
        <v/>
      </c>
      <c r="O139" s="437" t="str">
        <f>IF(Tabla46[[#This Row],[ID RIESGO]]="","",IF(Tabla46[[#This Row],[RESPONSABLE DEL CONTROL (CARGO)]]="",0,20))</f>
        <v/>
      </c>
      <c r="P139" s="399">
        <f>IF(Tabla46[[#This Row],[PERIODICIDAD DE EJECUCIÓN DEL CONTROL]]="",0,20)</f>
        <v>0</v>
      </c>
      <c r="Q139"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9" s="399" t="str">
        <f>IF(ISTEXT(Tabla46[[#This Row],[VALOR EVALUACION DISENO]]),"",IF(Tabla46[[#This Row],[VALOR EVALUACION DISENO]]&gt;96,DATOS!$AV$21,IF(Tabla46[[#This Row],[VALOR EVALUACION DISENO]]&gt;=86,DATOS!$AV$22,DATOS!$AV$23)))</f>
        <v/>
      </c>
      <c r="S139" s="442"/>
      <c r="T139" s="437" t="str">
        <f>IFERROR(VLOOKUP(Tabla46[[#This Row],[% DE CUMPLIMIENTO DE LA EJECUCION DEL CONTROL]],DATOS!$AS$39:$AT$41,2,0),"")</f>
        <v/>
      </c>
      <c r="U139" s="439" t="str">
        <f>IF(Tabla46[[#This Row],[RESULTADO EVALUACIÓN DEL DISEÑO DEL CONTROL]]="","",SUMIFS(DATOS!$AT$50:$AT$58,DATOS!$AR$50:$AR$58,Tabla46[[#This Row],[RESULTADO EVALUACIÓN DEL DISEÑO DEL CONTROL]],DATOS!$AS$50:$AS$58,Tabla46[[#This Row],[RESULTADO EVALUACION DE LA EJECUCION]]))</f>
        <v/>
      </c>
    </row>
    <row r="140" spans="1:21" s="235" customFormat="1" ht="15" customHeight="1" x14ac:dyDescent="0.25">
      <c r="A140" s="415"/>
      <c r="B140" s="67"/>
      <c r="C140" s="67"/>
      <c r="D140" s="80"/>
      <c r="E140" s="416"/>
      <c r="F140" s="417"/>
      <c r="G140" s="437" t="str">
        <f>IFERROR(VLOOKUP(Tabla46[[#This Row],[ID RIESGO]],'1. IDENTIFICACION DEL RIESGO'!$AB$27:$AL$38,11,0),"")</f>
        <v/>
      </c>
      <c r="H140" s="417"/>
      <c r="I140" s="417"/>
      <c r="J140" s="417"/>
      <c r="K140" s="417"/>
      <c r="L140" s="417"/>
      <c r="M140" s="417"/>
      <c r="N140" s="417" t="str">
        <f>IF(Tabla46[[#This Row],[ID RIESGO]]="","",IF(Tabla46[[#This Row],[DESCRIPCION DEL CONTROL]]="",0,15))</f>
        <v/>
      </c>
      <c r="O140" s="437" t="str">
        <f>IF(Tabla46[[#This Row],[ID RIESGO]]="","",IF(Tabla46[[#This Row],[RESPONSABLE DEL CONTROL (CARGO)]]="",0,20))</f>
        <v/>
      </c>
      <c r="P140" s="399">
        <f>IF(Tabla46[[#This Row],[PERIODICIDAD DE EJECUCIÓN DEL CONTROL]]="",0,20)</f>
        <v>0</v>
      </c>
      <c r="Q140"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0" s="399" t="str">
        <f>IF(ISTEXT(Tabla46[[#This Row],[VALOR EVALUACION DISENO]]),"",IF(Tabla46[[#This Row],[VALOR EVALUACION DISENO]]&gt;96,DATOS!$AV$21,IF(Tabla46[[#This Row],[VALOR EVALUACION DISENO]]&gt;=86,DATOS!$AV$22,DATOS!$AV$23)))</f>
        <v/>
      </c>
      <c r="S140" s="442"/>
      <c r="T140" s="437" t="str">
        <f>IFERROR(VLOOKUP(Tabla46[[#This Row],[% DE CUMPLIMIENTO DE LA EJECUCION DEL CONTROL]],DATOS!$AS$39:$AT$41,2,0),"")</f>
        <v/>
      </c>
      <c r="U140" s="439" t="str">
        <f>IF(Tabla46[[#This Row],[RESULTADO EVALUACIÓN DEL DISEÑO DEL CONTROL]]="","",SUMIFS(DATOS!$AT$50:$AT$58,DATOS!$AR$50:$AR$58,Tabla46[[#This Row],[RESULTADO EVALUACIÓN DEL DISEÑO DEL CONTROL]],DATOS!$AS$50:$AS$58,Tabla46[[#This Row],[RESULTADO EVALUACION DE LA EJECUCION]]))</f>
        <v/>
      </c>
    </row>
    <row r="141" spans="1:21" s="235" customFormat="1" ht="15" customHeight="1" x14ac:dyDescent="0.25">
      <c r="A141" s="415"/>
      <c r="B141" s="67"/>
      <c r="C141" s="67"/>
      <c r="D141" s="80"/>
      <c r="E141" s="416"/>
      <c r="F141" s="417"/>
      <c r="G141" s="437" t="str">
        <f>IFERROR(VLOOKUP(Tabla46[[#This Row],[ID RIESGO]],'1. IDENTIFICACION DEL RIESGO'!$AB$27:$AL$38,11,0),"")</f>
        <v/>
      </c>
      <c r="H141" s="417"/>
      <c r="I141" s="417"/>
      <c r="J141" s="417"/>
      <c r="K141" s="417"/>
      <c r="L141" s="417"/>
      <c r="M141" s="417"/>
      <c r="N141" s="417" t="str">
        <f>IF(Tabla46[[#This Row],[ID RIESGO]]="","",IF(Tabla46[[#This Row],[DESCRIPCION DEL CONTROL]]="",0,15))</f>
        <v/>
      </c>
      <c r="O141" s="437" t="str">
        <f>IF(Tabla46[[#This Row],[ID RIESGO]]="","",IF(Tabla46[[#This Row],[RESPONSABLE DEL CONTROL (CARGO)]]="",0,20))</f>
        <v/>
      </c>
      <c r="P141" s="399">
        <f>IF(Tabla46[[#This Row],[PERIODICIDAD DE EJECUCIÓN DEL CONTROL]]="",0,20)</f>
        <v>0</v>
      </c>
      <c r="Q141"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1" s="399" t="str">
        <f>IF(ISTEXT(Tabla46[[#This Row],[VALOR EVALUACION DISENO]]),"",IF(Tabla46[[#This Row],[VALOR EVALUACION DISENO]]&gt;96,DATOS!$AV$21,IF(Tabla46[[#This Row],[VALOR EVALUACION DISENO]]&gt;=86,DATOS!$AV$22,DATOS!$AV$23)))</f>
        <v/>
      </c>
      <c r="S141" s="442"/>
      <c r="T141" s="437" t="str">
        <f>IFERROR(VLOOKUP(Tabla46[[#This Row],[% DE CUMPLIMIENTO DE LA EJECUCION DEL CONTROL]],DATOS!$AS$39:$AT$41,2,0),"")</f>
        <v/>
      </c>
      <c r="U141" s="439" t="str">
        <f>IF(Tabla46[[#This Row],[RESULTADO EVALUACIÓN DEL DISEÑO DEL CONTROL]]="","",SUMIFS(DATOS!$AT$50:$AT$58,DATOS!$AR$50:$AR$58,Tabla46[[#This Row],[RESULTADO EVALUACIÓN DEL DISEÑO DEL CONTROL]],DATOS!$AS$50:$AS$58,Tabla46[[#This Row],[RESULTADO EVALUACION DE LA EJECUCION]]))</f>
        <v/>
      </c>
    </row>
    <row r="142" spans="1:21" s="235" customFormat="1" ht="15" customHeight="1" x14ac:dyDescent="0.25">
      <c r="A142" s="415"/>
      <c r="B142" s="67"/>
      <c r="C142" s="67"/>
      <c r="D142" s="80"/>
      <c r="E142" s="416"/>
      <c r="F142" s="417"/>
      <c r="G142" s="437" t="str">
        <f>IFERROR(VLOOKUP(Tabla46[[#This Row],[ID RIESGO]],'1. IDENTIFICACION DEL RIESGO'!$AB$27:$AL$38,11,0),"")</f>
        <v/>
      </c>
      <c r="H142" s="417"/>
      <c r="I142" s="417"/>
      <c r="J142" s="417"/>
      <c r="K142" s="417"/>
      <c r="L142" s="417"/>
      <c r="M142" s="417"/>
      <c r="N142" s="417" t="str">
        <f>IF(Tabla46[[#This Row],[ID RIESGO]]="","",IF(Tabla46[[#This Row],[DESCRIPCION DEL CONTROL]]="",0,15))</f>
        <v/>
      </c>
      <c r="O142" s="437" t="str">
        <f>IF(Tabla46[[#This Row],[ID RIESGO]]="","",IF(Tabla46[[#This Row],[RESPONSABLE DEL CONTROL (CARGO)]]="",0,20))</f>
        <v/>
      </c>
      <c r="P142" s="399">
        <f>IF(Tabla46[[#This Row],[PERIODICIDAD DE EJECUCIÓN DEL CONTROL]]="",0,20)</f>
        <v>0</v>
      </c>
      <c r="Q142"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2" s="399" t="str">
        <f>IF(ISTEXT(Tabla46[[#This Row],[VALOR EVALUACION DISENO]]),"",IF(Tabla46[[#This Row],[VALOR EVALUACION DISENO]]&gt;96,DATOS!$AV$21,IF(Tabla46[[#This Row],[VALOR EVALUACION DISENO]]&gt;=86,DATOS!$AV$22,DATOS!$AV$23)))</f>
        <v/>
      </c>
      <c r="S142" s="442"/>
      <c r="T142" s="437" t="str">
        <f>IFERROR(VLOOKUP(Tabla46[[#This Row],[% DE CUMPLIMIENTO DE LA EJECUCION DEL CONTROL]],DATOS!$AS$39:$AT$41,2,0),"")</f>
        <v/>
      </c>
      <c r="U142" s="439" t="str">
        <f>IF(Tabla46[[#This Row],[RESULTADO EVALUACIÓN DEL DISEÑO DEL CONTROL]]="","",SUMIFS(DATOS!$AT$50:$AT$58,DATOS!$AR$50:$AR$58,Tabla46[[#This Row],[RESULTADO EVALUACIÓN DEL DISEÑO DEL CONTROL]],DATOS!$AS$50:$AS$58,Tabla46[[#This Row],[RESULTADO EVALUACION DE LA EJECUCION]]))</f>
        <v/>
      </c>
    </row>
    <row r="143" spans="1:21" s="235" customFormat="1" ht="15" customHeight="1" x14ac:dyDescent="0.25">
      <c r="A143" s="415"/>
      <c r="B143" s="67"/>
      <c r="C143" s="67"/>
      <c r="D143" s="80"/>
      <c r="E143" s="416"/>
      <c r="F143" s="417"/>
      <c r="G143" s="437" t="str">
        <f>IFERROR(VLOOKUP(Tabla46[[#This Row],[ID RIESGO]],'1. IDENTIFICACION DEL RIESGO'!$AB$27:$AL$38,11,0),"")</f>
        <v/>
      </c>
      <c r="H143" s="417"/>
      <c r="I143" s="417"/>
      <c r="J143" s="417"/>
      <c r="K143" s="417"/>
      <c r="L143" s="417"/>
      <c r="M143" s="417"/>
      <c r="N143" s="417" t="str">
        <f>IF(Tabla46[[#This Row],[ID RIESGO]]="","",IF(Tabla46[[#This Row],[DESCRIPCION DEL CONTROL]]="",0,15))</f>
        <v/>
      </c>
      <c r="O143" s="437" t="str">
        <f>IF(Tabla46[[#This Row],[ID RIESGO]]="","",IF(Tabla46[[#This Row],[RESPONSABLE DEL CONTROL (CARGO)]]="",0,20))</f>
        <v/>
      </c>
      <c r="P143" s="399">
        <f>IF(Tabla46[[#This Row],[PERIODICIDAD DE EJECUCIÓN DEL CONTROL]]="",0,20)</f>
        <v>0</v>
      </c>
      <c r="Q143"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3" s="399" t="str">
        <f>IF(ISTEXT(Tabla46[[#This Row],[VALOR EVALUACION DISENO]]),"",IF(Tabla46[[#This Row],[VALOR EVALUACION DISENO]]&gt;96,DATOS!$AV$21,IF(Tabla46[[#This Row],[VALOR EVALUACION DISENO]]&gt;=86,DATOS!$AV$22,DATOS!$AV$23)))</f>
        <v/>
      </c>
      <c r="S143" s="442"/>
      <c r="T143" s="437" t="str">
        <f>IFERROR(VLOOKUP(Tabla46[[#This Row],[% DE CUMPLIMIENTO DE LA EJECUCION DEL CONTROL]],DATOS!$AS$39:$AT$41,2,0),"")</f>
        <v/>
      </c>
      <c r="U143" s="439" t="str">
        <f>IF(Tabla46[[#This Row],[RESULTADO EVALUACIÓN DEL DISEÑO DEL CONTROL]]="","",SUMIFS(DATOS!$AT$50:$AT$58,DATOS!$AR$50:$AR$58,Tabla46[[#This Row],[RESULTADO EVALUACIÓN DEL DISEÑO DEL CONTROL]],DATOS!$AS$50:$AS$58,Tabla46[[#This Row],[RESULTADO EVALUACION DE LA EJECUCION]]))</f>
        <v/>
      </c>
    </row>
    <row r="144" spans="1:21" s="235" customFormat="1" ht="15" customHeight="1" x14ac:dyDescent="0.25">
      <c r="A144" s="415"/>
      <c r="B144" s="67"/>
      <c r="C144" s="67"/>
      <c r="D144" s="80"/>
      <c r="E144" s="416"/>
      <c r="F144" s="417"/>
      <c r="G144" s="437" t="str">
        <f>IFERROR(VLOOKUP(Tabla46[[#This Row],[ID RIESGO]],'1. IDENTIFICACION DEL RIESGO'!$AB$27:$AL$38,11,0),"")</f>
        <v/>
      </c>
      <c r="H144" s="417"/>
      <c r="I144" s="417"/>
      <c r="J144" s="417"/>
      <c r="K144" s="417"/>
      <c r="L144" s="417"/>
      <c r="M144" s="417"/>
      <c r="N144" s="417" t="str">
        <f>IF(Tabla46[[#This Row],[ID RIESGO]]="","",IF(Tabla46[[#This Row],[DESCRIPCION DEL CONTROL]]="",0,15))</f>
        <v/>
      </c>
      <c r="O144" s="437" t="str">
        <f>IF(Tabla46[[#This Row],[ID RIESGO]]="","",IF(Tabla46[[#This Row],[RESPONSABLE DEL CONTROL (CARGO)]]="",0,20))</f>
        <v/>
      </c>
      <c r="P144" s="399">
        <f>IF(Tabla46[[#This Row],[PERIODICIDAD DE EJECUCIÓN DEL CONTROL]]="",0,20)</f>
        <v>0</v>
      </c>
      <c r="Q144"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4" s="399" t="str">
        <f>IF(ISTEXT(Tabla46[[#This Row],[VALOR EVALUACION DISENO]]),"",IF(Tabla46[[#This Row],[VALOR EVALUACION DISENO]]&gt;96,DATOS!$AV$21,IF(Tabla46[[#This Row],[VALOR EVALUACION DISENO]]&gt;=86,DATOS!$AV$22,DATOS!$AV$23)))</f>
        <v/>
      </c>
      <c r="S144" s="442"/>
      <c r="T144" s="437" t="str">
        <f>IFERROR(VLOOKUP(Tabla46[[#This Row],[% DE CUMPLIMIENTO DE LA EJECUCION DEL CONTROL]],DATOS!$AS$39:$AT$41,2,0),"")</f>
        <v/>
      </c>
      <c r="U144" s="439" t="str">
        <f>IF(Tabla46[[#This Row],[RESULTADO EVALUACIÓN DEL DISEÑO DEL CONTROL]]="","",SUMIFS(DATOS!$AT$50:$AT$58,DATOS!$AR$50:$AR$58,Tabla46[[#This Row],[RESULTADO EVALUACIÓN DEL DISEÑO DEL CONTROL]],DATOS!$AS$50:$AS$58,Tabla46[[#This Row],[RESULTADO EVALUACION DE LA EJECUCION]]))</f>
        <v/>
      </c>
    </row>
    <row r="145" spans="1:21" s="235" customFormat="1" ht="15" customHeight="1" x14ac:dyDescent="0.25">
      <c r="A145" s="415"/>
      <c r="B145" s="67"/>
      <c r="C145" s="67"/>
      <c r="D145" s="80"/>
      <c r="E145" s="416"/>
      <c r="F145" s="417"/>
      <c r="G145" s="437" t="str">
        <f>IFERROR(VLOOKUP(Tabla46[[#This Row],[ID RIESGO]],'1. IDENTIFICACION DEL RIESGO'!$AB$27:$AL$38,11,0),"")</f>
        <v/>
      </c>
      <c r="H145" s="417"/>
      <c r="I145" s="417"/>
      <c r="J145" s="417"/>
      <c r="K145" s="417"/>
      <c r="L145" s="417"/>
      <c r="M145" s="417"/>
      <c r="N145" s="417" t="str">
        <f>IF(Tabla46[[#This Row],[ID RIESGO]]="","",IF(Tabla46[[#This Row],[DESCRIPCION DEL CONTROL]]="",0,15))</f>
        <v/>
      </c>
      <c r="O145" s="437" t="str">
        <f>IF(Tabla46[[#This Row],[ID RIESGO]]="","",IF(Tabla46[[#This Row],[RESPONSABLE DEL CONTROL (CARGO)]]="",0,20))</f>
        <v/>
      </c>
      <c r="P145" s="399">
        <f>IF(Tabla46[[#This Row],[PERIODICIDAD DE EJECUCIÓN DEL CONTROL]]="",0,20)</f>
        <v>0</v>
      </c>
      <c r="Q145"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5" s="399" t="str">
        <f>IF(ISTEXT(Tabla46[[#This Row],[VALOR EVALUACION DISENO]]),"",IF(Tabla46[[#This Row],[VALOR EVALUACION DISENO]]&gt;96,DATOS!$AV$21,IF(Tabla46[[#This Row],[VALOR EVALUACION DISENO]]&gt;=86,DATOS!$AV$22,DATOS!$AV$23)))</f>
        <v/>
      </c>
      <c r="S145" s="442"/>
      <c r="T145" s="437" t="str">
        <f>IFERROR(VLOOKUP(Tabla46[[#This Row],[% DE CUMPLIMIENTO DE LA EJECUCION DEL CONTROL]],DATOS!$AS$39:$AT$41,2,0),"")</f>
        <v/>
      </c>
      <c r="U145" s="439" t="str">
        <f>IF(Tabla46[[#This Row],[RESULTADO EVALUACIÓN DEL DISEÑO DEL CONTROL]]="","",SUMIFS(DATOS!$AT$50:$AT$58,DATOS!$AR$50:$AR$58,Tabla46[[#This Row],[RESULTADO EVALUACIÓN DEL DISEÑO DEL CONTROL]],DATOS!$AS$50:$AS$58,Tabla46[[#This Row],[RESULTADO EVALUACION DE LA EJECUCION]]))</f>
        <v/>
      </c>
    </row>
    <row r="146" spans="1:21" s="235" customFormat="1" ht="15" customHeight="1" x14ac:dyDescent="0.25">
      <c r="A146" s="415"/>
      <c r="B146" s="67"/>
      <c r="C146" s="67"/>
      <c r="D146" s="80"/>
      <c r="E146" s="416"/>
      <c r="F146" s="417"/>
      <c r="G146" s="437" t="str">
        <f>IFERROR(VLOOKUP(Tabla46[[#This Row],[ID RIESGO]],'1. IDENTIFICACION DEL RIESGO'!$AB$27:$AL$38,11,0),"")</f>
        <v/>
      </c>
      <c r="H146" s="417"/>
      <c r="I146" s="417"/>
      <c r="J146" s="417"/>
      <c r="K146" s="417"/>
      <c r="L146" s="417"/>
      <c r="M146" s="417"/>
      <c r="N146" s="417" t="str">
        <f>IF(Tabla46[[#This Row],[ID RIESGO]]="","",IF(Tabla46[[#This Row],[DESCRIPCION DEL CONTROL]]="",0,15))</f>
        <v/>
      </c>
      <c r="O146" s="437" t="str">
        <f>IF(Tabla46[[#This Row],[ID RIESGO]]="","",IF(Tabla46[[#This Row],[RESPONSABLE DEL CONTROL (CARGO)]]="",0,20))</f>
        <v/>
      </c>
      <c r="P146" s="399">
        <f>IF(Tabla46[[#This Row],[PERIODICIDAD DE EJECUCIÓN DEL CONTROL]]="",0,20)</f>
        <v>0</v>
      </c>
      <c r="Q146"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6" s="399" t="str">
        <f>IF(ISTEXT(Tabla46[[#This Row],[VALOR EVALUACION DISENO]]),"",IF(Tabla46[[#This Row],[VALOR EVALUACION DISENO]]&gt;96,DATOS!$AV$21,IF(Tabla46[[#This Row],[VALOR EVALUACION DISENO]]&gt;=86,DATOS!$AV$22,DATOS!$AV$23)))</f>
        <v/>
      </c>
      <c r="S146" s="442"/>
      <c r="T146" s="437" t="str">
        <f>IFERROR(VLOOKUP(Tabla46[[#This Row],[% DE CUMPLIMIENTO DE LA EJECUCION DEL CONTROL]],DATOS!$AS$39:$AT$41,2,0),"")</f>
        <v/>
      </c>
      <c r="U146" s="439" t="str">
        <f>IF(Tabla46[[#This Row],[RESULTADO EVALUACIÓN DEL DISEÑO DEL CONTROL]]="","",SUMIFS(DATOS!$AT$50:$AT$58,DATOS!$AR$50:$AR$58,Tabla46[[#This Row],[RESULTADO EVALUACIÓN DEL DISEÑO DEL CONTROL]],DATOS!$AS$50:$AS$58,Tabla46[[#This Row],[RESULTADO EVALUACION DE LA EJECUCION]]))</f>
        <v/>
      </c>
    </row>
    <row r="147" spans="1:21" s="235" customFormat="1" ht="15" customHeight="1" x14ac:dyDescent="0.25">
      <c r="A147" s="415"/>
      <c r="B147" s="67"/>
      <c r="C147" s="67"/>
      <c r="D147" s="80"/>
      <c r="E147" s="416"/>
      <c r="F147" s="417"/>
      <c r="G147" s="437" t="str">
        <f>IFERROR(VLOOKUP(Tabla46[[#This Row],[ID RIESGO]],'1. IDENTIFICACION DEL RIESGO'!$AB$27:$AL$38,11,0),"")</f>
        <v/>
      </c>
      <c r="H147" s="417"/>
      <c r="I147" s="417"/>
      <c r="J147" s="417"/>
      <c r="K147" s="417"/>
      <c r="L147" s="417"/>
      <c r="M147" s="417"/>
      <c r="N147" s="417" t="str">
        <f>IF(Tabla46[[#This Row],[ID RIESGO]]="","",IF(Tabla46[[#This Row],[DESCRIPCION DEL CONTROL]]="",0,15))</f>
        <v/>
      </c>
      <c r="O147" s="437" t="str">
        <f>IF(Tabla46[[#This Row],[ID RIESGO]]="","",IF(Tabla46[[#This Row],[RESPONSABLE DEL CONTROL (CARGO)]]="",0,20))</f>
        <v/>
      </c>
      <c r="P147" s="399">
        <f>IF(Tabla46[[#This Row],[PERIODICIDAD DE EJECUCIÓN DEL CONTROL]]="",0,20)</f>
        <v>0</v>
      </c>
      <c r="Q147" s="438"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7" s="399" t="str">
        <f>IF(ISTEXT(Tabla46[[#This Row],[VALOR EVALUACION DISENO]]),"",IF(Tabla46[[#This Row],[VALOR EVALUACION DISENO]]&gt;96,DATOS!$AV$21,IF(Tabla46[[#This Row],[VALOR EVALUACION DISENO]]&gt;=86,DATOS!$AV$22,DATOS!$AV$23)))</f>
        <v/>
      </c>
      <c r="S147" s="442"/>
      <c r="T147" s="437" t="str">
        <f>IFERROR(VLOOKUP(Tabla46[[#This Row],[% DE CUMPLIMIENTO DE LA EJECUCION DEL CONTROL]],DATOS!$AS$39:$AT$41,2,0),"")</f>
        <v/>
      </c>
      <c r="U147" s="439" t="str">
        <f>IF(Tabla46[[#This Row],[RESULTADO EVALUACIÓN DEL DISEÑO DEL CONTROL]]="","",SUMIFS(DATOS!$AT$50:$AT$58,DATOS!$AR$50:$AR$58,Tabla46[[#This Row],[RESULTADO EVALUACIÓN DEL DISEÑO DEL CONTROL]],DATOS!$AS$50:$AS$58,Tabla46[[#This Row],[RESULTADO EVALUACION DE LA EJECUCION]]))</f>
        <v/>
      </c>
    </row>
    <row r="148" spans="1:21" ht="15" customHeight="1" x14ac:dyDescent="0.25">
      <c r="A148" s="7"/>
      <c r="B148" s="5"/>
      <c r="C148" s="5"/>
      <c r="D148" s="80"/>
      <c r="E148" s="10"/>
      <c r="F148" s="197"/>
      <c r="G148" s="146" t="str">
        <f>IFERROR(VLOOKUP(Tabla46[[#This Row],[ID RIESGO]],'1. IDENTIFICACION DEL RIESGO'!$AB$27:$AL$38,11,0),"")</f>
        <v/>
      </c>
      <c r="H148" s="197"/>
      <c r="I148" s="197"/>
      <c r="J148" s="197"/>
      <c r="K148" s="197"/>
      <c r="L148" s="199"/>
      <c r="M148" s="199"/>
      <c r="N148" s="197" t="str">
        <f>IF(Tabla46[[#This Row],[ID RIESGO]]="","",IF(Tabla46[[#This Row],[DESCRIPCION DEL CONTROL]]="",0,15))</f>
        <v/>
      </c>
      <c r="O148" s="190" t="str">
        <f>IF(Tabla46[[#This Row],[ID RIESGO]]="","",IF(Tabla46[[#This Row],[RESPONSABLE DEL CONTROL (CARGO)]]="",0,20))</f>
        <v/>
      </c>
      <c r="P148" s="399">
        <f>IF(Tabla46[[#This Row],[PERIODICIDAD DE EJECUCIÓN DEL CONTROL]]="",0,20)</f>
        <v>0</v>
      </c>
      <c r="Q14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8" s="399" t="str">
        <f>IF(ISTEXT(Tabla46[[#This Row],[VALOR EVALUACION DISENO]]),"",IF(Tabla46[[#This Row],[VALOR EVALUACION DISENO]]&gt;96,DATOS!$AV$21,IF(Tabla46[[#This Row],[VALOR EVALUACION DISENO]]&gt;=86,DATOS!$AV$22,DATOS!$AV$23)))</f>
        <v/>
      </c>
      <c r="S148" s="324"/>
      <c r="T148" s="146" t="str">
        <f>IFERROR(VLOOKUP(Tabla46[[#This Row],[% DE CUMPLIMIENTO DE LA EJECUCION DEL CONTROL]],DATOS!$AS$39:$AT$41,2,0),"")</f>
        <v/>
      </c>
      <c r="U148" s="147" t="str">
        <f>IF(Tabla46[[#This Row],[RESULTADO EVALUACIÓN DEL DISEÑO DEL CONTROL]]="","",SUMIFS(DATOS!$AT$50:$AT$58,DATOS!$AR$50:$AR$58,Tabla46[[#This Row],[RESULTADO EVALUACIÓN DEL DISEÑO DEL CONTROL]],DATOS!$AS$50:$AS$58,Tabla46[[#This Row],[RESULTADO EVALUACION DE LA EJECUCION]]))</f>
        <v/>
      </c>
    </row>
    <row r="149" spans="1:21" ht="15" customHeight="1" x14ac:dyDescent="0.25">
      <c r="A149" s="7"/>
      <c r="B149" s="5"/>
      <c r="C149" s="5"/>
      <c r="D149" s="80"/>
      <c r="E149" s="10"/>
      <c r="F149" s="197"/>
      <c r="G149" s="146" t="str">
        <f>IFERROR(VLOOKUP(Tabla46[[#This Row],[ID RIESGO]],'1. IDENTIFICACION DEL RIESGO'!$AB$27:$AL$38,11,0),"")</f>
        <v/>
      </c>
      <c r="H149" s="197"/>
      <c r="I149" s="197"/>
      <c r="J149" s="197"/>
      <c r="K149" s="197"/>
      <c r="L149" s="199"/>
      <c r="M149" s="199"/>
      <c r="N149" s="197" t="str">
        <f>IF(Tabla46[[#This Row],[ID RIESGO]]="","",IF(Tabla46[[#This Row],[DESCRIPCION DEL CONTROL]]="",0,15))</f>
        <v/>
      </c>
      <c r="O149" s="190" t="str">
        <f>IF(Tabla46[[#This Row],[ID RIESGO]]="","",IF(Tabla46[[#This Row],[RESPONSABLE DEL CONTROL (CARGO)]]="",0,20))</f>
        <v/>
      </c>
      <c r="P149" s="399">
        <f>IF(Tabla46[[#This Row],[PERIODICIDAD DE EJECUCIÓN DEL CONTROL]]="",0,20)</f>
        <v>0</v>
      </c>
      <c r="Q14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9" s="399" t="str">
        <f>IF(ISTEXT(Tabla46[[#This Row],[VALOR EVALUACION DISENO]]),"",IF(Tabla46[[#This Row],[VALOR EVALUACION DISENO]]&gt;96,DATOS!$AV$21,IF(Tabla46[[#This Row],[VALOR EVALUACION DISENO]]&gt;=86,DATOS!$AV$22,DATOS!$AV$23)))</f>
        <v/>
      </c>
      <c r="S149" s="324"/>
      <c r="T149" s="146" t="str">
        <f>IFERROR(VLOOKUP(Tabla46[[#This Row],[% DE CUMPLIMIENTO DE LA EJECUCION DEL CONTROL]],DATOS!$AS$39:$AT$41,2,0),"")</f>
        <v/>
      </c>
      <c r="U149" s="147" t="str">
        <f>IF(Tabla46[[#This Row],[RESULTADO EVALUACIÓN DEL DISEÑO DEL CONTROL]]="","",SUMIFS(DATOS!$AT$50:$AT$58,DATOS!$AR$50:$AR$58,Tabla46[[#This Row],[RESULTADO EVALUACIÓN DEL DISEÑO DEL CONTROL]],DATOS!$AS$50:$AS$58,Tabla46[[#This Row],[RESULTADO EVALUACION DE LA EJECUCION]]))</f>
        <v/>
      </c>
    </row>
    <row r="150" spans="1:21" ht="15" customHeight="1" x14ac:dyDescent="0.25">
      <c r="A150" s="7"/>
      <c r="B150" s="5"/>
      <c r="C150" s="5"/>
      <c r="D150" s="80"/>
      <c r="E150" s="10"/>
      <c r="F150" s="197"/>
      <c r="G150" s="146" t="str">
        <f>IFERROR(VLOOKUP(Tabla46[[#This Row],[ID RIESGO]],'1. IDENTIFICACION DEL RIESGO'!$AB$27:$AL$38,11,0),"")</f>
        <v/>
      </c>
      <c r="H150" s="197"/>
      <c r="I150" s="197"/>
      <c r="J150" s="197"/>
      <c r="K150" s="197"/>
      <c r="L150" s="199"/>
      <c r="M150" s="199"/>
      <c r="N150" s="197" t="str">
        <f>IF(Tabla46[[#This Row],[ID RIESGO]]="","",IF(Tabla46[[#This Row],[DESCRIPCION DEL CONTROL]]="",0,15))</f>
        <v/>
      </c>
      <c r="O150" s="190" t="str">
        <f>IF(Tabla46[[#This Row],[ID RIESGO]]="","",IF(Tabla46[[#This Row],[RESPONSABLE DEL CONTROL (CARGO)]]="",0,20))</f>
        <v/>
      </c>
      <c r="P150" s="399">
        <f>IF(Tabla46[[#This Row],[PERIODICIDAD DE EJECUCIÓN DEL CONTROL]]="",0,20)</f>
        <v>0</v>
      </c>
      <c r="Q15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0" s="399" t="str">
        <f>IF(ISTEXT(Tabla46[[#This Row],[VALOR EVALUACION DISENO]]),"",IF(Tabla46[[#This Row],[VALOR EVALUACION DISENO]]&gt;96,DATOS!$AV$21,IF(Tabla46[[#This Row],[VALOR EVALUACION DISENO]]&gt;=86,DATOS!$AV$22,DATOS!$AV$23)))</f>
        <v/>
      </c>
      <c r="S150" s="324"/>
      <c r="T150" s="146" t="str">
        <f>IFERROR(VLOOKUP(Tabla46[[#This Row],[% DE CUMPLIMIENTO DE LA EJECUCION DEL CONTROL]],DATOS!$AS$39:$AT$41,2,0),"")</f>
        <v/>
      </c>
      <c r="U150" s="147" t="str">
        <f>IF(Tabla46[[#This Row],[RESULTADO EVALUACIÓN DEL DISEÑO DEL CONTROL]]="","",SUMIFS(DATOS!$AT$50:$AT$58,DATOS!$AR$50:$AR$58,Tabla46[[#This Row],[RESULTADO EVALUACIÓN DEL DISEÑO DEL CONTROL]],DATOS!$AS$50:$AS$58,Tabla46[[#This Row],[RESULTADO EVALUACION DE LA EJECUCION]]))</f>
        <v/>
      </c>
    </row>
    <row r="151" spans="1:21" ht="15" customHeight="1" x14ac:dyDescent="0.25">
      <c r="A151" s="7"/>
      <c r="B151" s="5"/>
      <c r="C151" s="5"/>
      <c r="D151" s="80"/>
      <c r="E151" s="10"/>
      <c r="F151" s="197"/>
      <c r="G151" s="146" t="str">
        <f>IFERROR(VLOOKUP(Tabla46[[#This Row],[ID RIESGO]],'1. IDENTIFICACION DEL RIESGO'!$AB$27:$AL$38,11,0),"")</f>
        <v/>
      </c>
      <c r="H151" s="197"/>
      <c r="I151" s="197"/>
      <c r="J151" s="197"/>
      <c r="K151" s="197"/>
      <c r="L151" s="199"/>
      <c r="M151" s="199"/>
      <c r="N151" s="197" t="str">
        <f>IF(Tabla46[[#This Row],[ID RIESGO]]="","",IF(Tabla46[[#This Row],[DESCRIPCION DEL CONTROL]]="",0,15))</f>
        <v/>
      </c>
      <c r="O151" s="190" t="str">
        <f>IF(Tabla46[[#This Row],[ID RIESGO]]="","",IF(Tabla46[[#This Row],[RESPONSABLE DEL CONTROL (CARGO)]]="",0,20))</f>
        <v/>
      </c>
      <c r="P151" s="399">
        <f>IF(Tabla46[[#This Row],[PERIODICIDAD DE EJECUCIÓN DEL CONTROL]]="",0,20)</f>
        <v>0</v>
      </c>
      <c r="Q15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1" s="399" t="str">
        <f>IF(ISTEXT(Tabla46[[#This Row],[VALOR EVALUACION DISENO]]),"",IF(Tabla46[[#This Row],[VALOR EVALUACION DISENO]]&gt;96,DATOS!$AV$21,IF(Tabla46[[#This Row],[VALOR EVALUACION DISENO]]&gt;=86,DATOS!$AV$22,DATOS!$AV$23)))</f>
        <v/>
      </c>
      <c r="S151" s="324"/>
      <c r="T151" s="146" t="str">
        <f>IFERROR(VLOOKUP(Tabla46[[#This Row],[% DE CUMPLIMIENTO DE LA EJECUCION DEL CONTROL]],DATOS!$AS$39:$AT$41,2,0),"")</f>
        <v/>
      </c>
      <c r="U151" s="147" t="str">
        <f>IF(Tabla46[[#This Row],[RESULTADO EVALUACIÓN DEL DISEÑO DEL CONTROL]]="","",SUMIFS(DATOS!$AT$50:$AT$58,DATOS!$AR$50:$AR$58,Tabla46[[#This Row],[RESULTADO EVALUACIÓN DEL DISEÑO DEL CONTROL]],DATOS!$AS$50:$AS$58,Tabla46[[#This Row],[RESULTADO EVALUACION DE LA EJECUCION]]))</f>
        <v/>
      </c>
    </row>
    <row r="152" spans="1:21" ht="15" customHeight="1" x14ac:dyDescent="0.25">
      <c r="A152" s="7"/>
      <c r="B152" s="5"/>
      <c r="C152" s="5"/>
      <c r="D152" s="80"/>
      <c r="E152" s="10"/>
      <c r="F152" s="197"/>
      <c r="G152" s="146" t="str">
        <f>IFERROR(VLOOKUP(Tabla46[[#This Row],[ID RIESGO]],'1. IDENTIFICACION DEL RIESGO'!$AB$27:$AL$38,11,0),"")</f>
        <v/>
      </c>
      <c r="H152" s="197"/>
      <c r="I152" s="197"/>
      <c r="J152" s="197"/>
      <c r="K152" s="197"/>
      <c r="L152" s="199"/>
      <c r="M152" s="199"/>
      <c r="N152" s="197" t="str">
        <f>IF(Tabla46[[#This Row],[ID RIESGO]]="","",IF(Tabla46[[#This Row],[DESCRIPCION DEL CONTROL]]="",0,15))</f>
        <v/>
      </c>
      <c r="O152" s="190" t="str">
        <f>IF(Tabla46[[#This Row],[ID RIESGO]]="","",IF(Tabla46[[#This Row],[RESPONSABLE DEL CONTROL (CARGO)]]="",0,20))</f>
        <v/>
      </c>
      <c r="P152" s="399">
        <f>IF(Tabla46[[#This Row],[PERIODICIDAD DE EJECUCIÓN DEL CONTROL]]="",0,20)</f>
        <v>0</v>
      </c>
      <c r="Q15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2" s="399" t="str">
        <f>IF(ISTEXT(Tabla46[[#This Row],[VALOR EVALUACION DISENO]]),"",IF(Tabla46[[#This Row],[VALOR EVALUACION DISENO]]&gt;96,DATOS!$AV$21,IF(Tabla46[[#This Row],[VALOR EVALUACION DISENO]]&gt;=86,DATOS!$AV$22,DATOS!$AV$23)))</f>
        <v/>
      </c>
      <c r="S152" s="324"/>
      <c r="T152" s="146" t="str">
        <f>IFERROR(VLOOKUP(Tabla46[[#This Row],[% DE CUMPLIMIENTO DE LA EJECUCION DEL CONTROL]],DATOS!$AS$39:$AT$41,2,0),"")</f>
        <v/>
      </c>
      <c r="U152" s="147" t="str">
        <f>IF(Tabla46[[#This Row],[RESULTADO EVALUACIÓN DEL DISEÑO DEL CONTROL]]="","",SUMIFS(DATOS!$AT$50:$AT$58,DATOS!$AR$50:$AR$58,Tabla46[[#This Row],[RESULTADO EVALUACIÓN DEL DISEÑO DEL CONTROL]],DATOS!$AS$50:$AS$58,Tabla46[[#This Row],[RESULTADO EVALUACION DE LA EJECUCION]]))</f>
        <v/>
      </c>
    </row>
    <row r="153" spans="1:21" ht="15" customHeight="1" x14ac:dyDescent="0.25">
      <c r="A153" s="7"/>
      <c r="B153" s="5"/>
      <c r="C153" s="5"/>
      <c r="D153" s="80"/>
      <c r="E153" s="10"/>
      <c r="F153" s="197"/>
      <c r="G153" s="146" t="str">
        <f>IFERROR(VLOOKUP(Tabla46[[#This Row],[ID RIESGO]],'1. IDENTIFICACION DEL RIESGO'!$AB$27:$AL$38,11,0),"")</f>
        <v/>
      </c>
      <c r="H153" s="197"/>
      <c r="I153" s="197"/>
      <c r="J153" s="197"/>
      <c r="K153" s="197"/>
      <c r="L153" s="199"/>
      <c r="M153" s="199"/>
      <c r="N153" s="197" t="str">
        <f>IF(Tabla46[[#This Row],[ID RIESGO]]="","",IF(Tabla46[[#This Row],[DESCRIPCION DEL CONTROL]]="",0,15))</f>
        <v/>
      </c>
      <c r="O153" s="190" t="str">
        <f>IF(Tabla46[[#This Row],[ID RIESGO]]="","",IF(Tabla46[[#This Row],[RESPONSABLE DEL CONTROL (CARGO)]]="",0,20))</f>
        <v/>
      </c>
      <c r="P153" s="399">
        <f>IF(Tabla46[[#This Row],[PERIODICIDAD DE EJECUCIÓN DEL CONTROL]]="",0,20)</f>
        <v>0</v>
      </c>
      <c r="Q15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3" s="399" t="str">
        <f>IF(ISTEXT(Tabla46[[#This Row],[VALOR EVALUACION DISENO]]),"",IF(Tabla46[[#This Row],[VALOR EVALUACION DISENO]]&gt;96,DATOS!$AV$21,IF(Tabla46[[#This Row],[VALOR EVALUACION DISENO]]&gt;=86,DATOS!$AV$22,DATOS!$AV$23)))</f>
        <v/>
      </c>
      <c r="S153" s="324"/>
      <c r="T153" s="146" t="str">
        <f>IFERROR(VLOOKUP(Tabla46[[#This Row],[% DE CUMPLIMIENTO DE LA EJECUCION DEL CONTROL]],DATOS!$AS$39:$AT$41,2,0),"")</f>
        <v/>
      </c>
      <c r="U153" s="147" t="str">
        <f>IF(Tabla46[[#This Row],[RESULTADO EVALUACIÓN DEL DISEÑO DEL CONTROL]]="","",SUMIFS(DATOS!$AT$50:$AT$58,DATOS!$AR$50:$AR$58,Tabla46[[#This Row],[RESULTADO EVALUACIÓN DEL DISEÑO DEL CONTROL]],DATOS!$AS$50:$AS$58,Tabla46[[#This Row],[RESULTADO EVALUACION DE LA EJECUCION]]))</f>
        <v/>
      </c>
    </row>
    <row r="154" spans="1:21" ht="15" customHeight="1" x14ac:dyDescent="0.25">
      <c r="A154" s="7"/>
      <c r="B154" s="5"/>
      <c r="C154" s="5"/>
      <c r="D154" s="80"/>
      <c r="E154" s="10"/>
      <c r="F154" s="197"/>
      <c r="G154" s="146" t="str">
        <f>IFERROR(VLOOKUP(Tabla46[[#This Row],[ID RIESGO]],'1. IDENTIFICACION DEL RIESGO'!$AB$27:$AL$38,11,0),"")</f>
        <v/>
      </c>
      <c r="H154" s="197"/>
      <c r="I154" s="197"/>
      <c r="J154" s="197"/>
      <c r="K154" s="197"/>
      <c r="L154" s="199"/>
      <c r="M154" s="199"/>
      <c r="N154" s="197" t="str">
        <f>IF(Tabla46[[#This Row],[ID RIESGO]]="","",IF(Tabla46[[#This Row],[DESCRIPCION DEL CONTROL]]="",0,15))</f>
        <v/>
      </c>
      <c r="O154" s="190" t="str">
        <f>IF(Tabla46[[#This Row],[ID RIESGO]]="","",IF(Tabla46[[#This Row],[RESPONSABLE DEL CONTROL (CARGO)]]="",0,20))</f>
        <v/>
      </c>
      <c r="P154" s="399">
        <f>IF(Tabla46[[#This Row],[PERIODICIDAD DE EJECUCIÓN DEL CONTROL]]="",0,20)</f>
        <v>0</v>
      </c>
      <c r="Q15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4" s="399" t="str">
        <f>IF(ISTEXT(Tabla46[[#This Row],[VALOR EVALUACION DISENO]]),"",IF(Tabla46[[#This Row],[VALOR EVALUACION DISENO]]&gt;96,DATOS!$AV$21,IF(Tabla46[[#This Row],[VALOR EVALUACION DISENO]]&gt;=86,DATOS!$AV$22,DATOS!$AV$23)))</f>
        <v/>
      </c>
      <c r="S154" s="324"/>
      <c r="T154" s="146" t="str">
        <f>IFERROR(VLOOKUP(Tabla46[[#This Row],[% DE CUMPLIMIENTO DE LA EJECUCION DEL CONTROL]],DATOS!$AS$39:$AT$41,2,0),"")</f>
        <v/>
      </c>
      <c r="U154" s="147" t="str">
        <f>IF(Tabla46[[#This Row],[RESULTADO EVALUACIÓN DEL DISEÑO DEL CONTROL]]="","",SUMIFS(DATOS!$AT$50:$AT$58,DATOS!$AR$50:$AR$58,Tabla46[[#This Row],[RESULTADO EVALUACIÓN DEL DISEÑO DEL CONTROL]],DATOS!$AS$50:$AS$58,Tabla46[[#This Row],[RESULTADO EVALUACION DE LA EJECUCION]]))</f>
        <v/>
      </c>
    </row>
    <row r="155" spans="1:21" ht="15" customHeight="1" x14ac:dyDescent="0.25">
      <c r="A155" s="7"/>
      <c r="B155" s="5"/>
      <c r="C155" s="5"/>
      <c r="D155" s="80"/>
      <c r="E155" s="10"/>
      <c r="F155" s="197"/>
      <c r="G155" s="146" t="str">
        <f>IFERROR(VLOOKUP(Tabla46[[#This Row],[ID RIESGO]],'1. IDENTIFICACION DEL RIESGO'!$AB$27:$AL$38,11,0),"")</f>
        <v/>
      </c>
      <c r="H155" s="197"/>
      <c r="I155" s="197"/>
      <c r="J155" s="197"/>
      <c r="K155" s="197"/>
      <c r="L155" s="199"/>
      <c r="M155" s="199"/>
      <c r="N155" s="197" t="str">
        <f>IF(Tabla46[[#This Row],[ID RIESGO]]="","",IF(Tabla46[[#This Row],[DESCRIPCION DEL CONTROL]]="",0,15))</f>
        <v/>
      </c>
      <c r="O155" s="190" t="str">
        <f>IF(Tabla46[[#This Row],[ID RIESGO]]="","",IF(Tabla46[[#This Row],[RESPONSABLE DEL CONTROL (CARGO)]]="",0,20))</f>
        <v/>
      </c>
      <c r="P155" s="399">
        <f>IF(Tabla46[[#This Row],[PERIODICIDAD DE EJECUCIÓN DEL CONTROL]]="",0,20)</f>
        <v>0</v>
      </c>
      <c r="Q15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5" s="399" t="str">
        <f>IF(ISTEXT(Tabla46[[#This Row],[VALOR EVALUACION DISENO]]),"",IF(Tabla46[[#This Row],[VALOR EVALUACION DISENO]]&gt;96,DATOS!$AV$21,IF(Tabla46[[#This Row],[VALOR EVALUACION DISENO]]&gt;=86,DATOS!$AV$22,DATOS!$AV$23)))</f>
        <v/>
      </c>
      <c r="S155" s="324"/>
      <c r="T155" s="146" t="str">
        <f>IFERROR(VLOOKUP(Tabla46[[#This Row],[% DE CUMPLIMIENTO DE LA EJECUCION DEL CONTROL]],DATOS!$AS$39:$AT$41,2,0),"")</f>
        <v/>
      </c>
      <c r="U155" s="147" t="str">
        <f>IF(Tabla46[[#This Row],[RESULTADO EVALUACIÓN DEL DISEÑO DEL CONTROL]]="","",SUMIFS(DATOS!$AT$50:$AT$58,DATOS!$AR$50:$AR$58,Tabla46[[#This Row],[RESULTADO EVALUACIÓN DEL DISEÑO DEL CONTROL]],DATOS!$AS$50:$AS$58,Tabla46[[#This Row],[RESULTADO EVALUACION DE LA EJECUCION]]))</f>
        <v/>
      </c>
    </row>
    <row r="156" spans="1:21" ht="15" customHeight="1" x14ac:dyDescent="0.25">
      <c r="A156" s="7"/>
      <c r="B156" s="5"/>
      <c r="C156" s="5"/>
      <c r="D156" s="80"/>
      <c r="E156" s="10"/>
      <c r="F156" s="197"/>
      <c r="G156" s="146" t="str">
        <f>IFERROR(VLOOKUP(Tabla46[[#This Row],[ID RIESGO]],'1. IDENTIFICACION DEL RIESGO'!$AB$27:$AL$38,11,0),"")</f>
        <v/>
      </c>
      <c r="H156" s="197"/>
      <c r="I156" s="197"/>
      <c r="J156" s="197"/>
      <c r="K156" s="197"/>
      <c r="L156" s="199"/>
      <c r="M156" s="199"/>
      <c r="N156" s="197" t="str">
        <f>IF(Tabla46[[#This Row],[ID RIESGO]]="","",IF(Tabla46[[#This Row],[DESCRIPCION DEL CONTROL]]="",0,15))</f>
        <v/>
      </c>
      <c r="O156" s="190" t="str">
        <f>IF(Tabla46[[#This Row],[ID RIESGO]]="","",IF(Tabla46[[#This Row],[RESPONSABLE DEL CONTROL (CARGO)]]="",0,20))</f>
        <v/>
      </c>
      <c r="P156" s="399">
        <f>IF(Tabla46[[#This Row],[PERIODICIDAD DE EJECUCIÓN DEL CONTROL]]="",0,20)</f>
        <v>0</v>
      </c>
      <c r="Q15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6" s="399" t="str">
        <f>IF(ISTEXT(Tabla46[[#This Row],[VALOR EVALUACION DISENO]]),"",IF(Tabla46[[#This Row],[VALOR EVALUACION DISENO]]&gt;96,DATOS!$AV$21,IF(Tabla46[[#This Row],[VALOR EVALUACION DISENO]]&gt;=86,DATOS!$AV$22,DATOS!$AV$23)))</f>
        <v/>
      </c>
      <c r="S156" s="324"/>
      <c r="T156" s="146" t="str">
        <f>IFERROR(VLOOKUP(Tabla46[[#This Row],[% DE CUMPLIMIENTO DE LA EJECUCION DEL CONTROL]],DATOS!$AS$39:$AT$41,2,0),"")</f>
        <v/>
      </c>
      <c r="U156" s="147" t="str">
        <f>IF(Tabla46[[#This Row],[RESULTADO EVALUACIÓN DEL DISEÑO DEL CONTROL]]="","",SUMIFS(DATOS!$AT$50:$AT$58,DATOS!$AR$50:$AR$58,Tabla46[[#This Row],[RESULTADO EVALUACIÓN DEL DISEÑO DEL CONTROL]],DATOS!$AS$50:$AS$58,Tabla46[[#This Row],[RESULTADO EVALUACION DE LA EJECUCION]]))</f>
        <v/>
      </c>
    </row>
    <row r="157" spans="1:21" ht="15" customHeight="1" x14ac:dyDescent="0.25">
      <c r="A157" s="7"/>
      <c r="B157" s="5"/>
      <c r="C157" s="5"/>
      <c r="D157" s="80"/>
      <c r="E157" s="10"/>
      <c r="F157" s="197"/>
      <c r="G157" s="146" t="str">
        <f>IFERROR(VLOOKUP(Tabla46[[#This Row],[ID RIESGO]],'1. IDENTIFICACION DEL RIESGO'!$AB$27:$AL$38,11,0),"")</f>
        <v/>
      </c>
      <c r="H157" s="197"/>
      <c r="I157" s="197"/>
      <c r="J157" s="197"/>
      <c r="K157" s="197"/>
      <c r="L157" s="199"/>
      <c r="M157" s="199"/>
      <c r="N157" s="197" t="str">
        <f>IF(Tabla46[[#This Row],[ID RIESGO]]="","",IF(Tabla46[[#This Row],[DESCRIPCION DEL CONTROL]]="",0,15))</f>
        <v/>
      </c>
      <c r="O157" s="190" t="str">
        <f>IF(Tabla46[[#This Row],[ID RIESGO]]="","",IF(Tabla46[[#This Row],[RESPONSABLE DEL CONTROL (CARGO)]]="",0,20))</f>
        <v/>
      </c>
      <c r="P157" s="399">
        <f>IF(Tabla46[[#This Row],[PERIODICIDAD DE EJECUCIÓN DEL CONTROL]]="",0,20)</f>
        <v>0</v>
      </c>
      <c r="Q15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7" s="399" t="str">
        <f>IF(ISTEXT(Tabla46[[#This Row],[VALOR EVALUACION DISENO]]),"",IF(Tabla46[[#This Row],[VALOR EVALUACION DISENO]]&gt;96,DATOS!$AV$21,IF(Tabla46[[#This Row],[VALOR EVALUACION DISENO]]&gt;=86,DATOS!$AV$22,DATOS!$AV$23)))</f>
        <v/>
      </c>
      <c r="S157" s="324"/>
      <c r="T157" s="146" t="str">
        <f>IFERROR(VLOOKUP(Tabla46[[#This Row],[% DE CUMPLIMIENTO DE LA EJECUCION DEL CONTROL]],DATOS!$AS$39:$AT$41,2,0),"")</f>
        <v/>
      </c>
      <c r="U157" s="147" t="str">
        <f>IF(Tabla46[[#This Row],[RESULTADO EVALUACIÓN DEL DISEÑO DEL CONTROL]]="","",SUMIFS(DATOS!$AT$50:$AT$58,DATOS!$AR$50:$AR$58,Tabla46[[#This Row],[RESULTADO EVALUACIÓN DEL DISEÑO DEL CONTROL]],DATOS!$AS$50:$AS$58,Tabla46[[#This Row],[RESULTADO EVALUACION DE LA EJECUCION]]))</f>
        <v/>
      </c>
    </row>
    <row r="158" spans="1:21" ht="15" customHeight="1" x14ac:dyDescent="0.25">
      <c r="A158" s="7"/>
      <c r="B158" s="5"/>
      <c r="C158" s="5"/>
      <c r="D158" s="80"/>
      <c r="E158" s="10"/>
      <c r="F158" s="197"/>
      <c r="G158" s="146" t="str">
        <f>IFERROR(VLOOKUP(Tabla46[[#This Row],[ID RIESGO]],'1. IDENTIFICACION DEL RIESGO'!$AB$27:$AL$38,11,0),"")</f>
        <v/>
      </c>
      <c r="H158" s="197"/>
      <c r="I158" s="197"/>
      <c r="J158" s="197"/>
      <c r="K158" s="197"/>
      <c r="L158" s="199"/>
      <c r="M158" s="199"/>
      <c r="N158" s="197" t="str">
        <f>IF(Tabla46[[#This Row],[ID RIESGO]]="","",IF(Tabla46[[#This Row],[DESCRIPCION DEL CONTROL]]="",0,15))</f>
        <v/>
      </c>
      <c r="O158" s="190" t="str">
        <f>IF(Tabla46[[#This Row],[ID RIESGO]]="","",IF(Tabla46[[#This Row],[RESPONSABLE DEL CONTROL (CARGO)]]="",0,20))</f>
        <v/>
      </c>
      <c r="P158" s="399">
        <f>IF(Tabla46[[#This Row],[PERIODICIDAD DE EJECUCIÓN DEL CONTROL]]="",0,20)</f>
        <v>0</v>
      </c>
      <c r="Q15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8" s="399" t="str">
        <f>IF(ISTEXT(Tabla46[[#This Row],[VALOR EVALUACION DISENO]]),"",IF(Tabla46[[#This Row],[VALOR EVALUACION DISENO]]&gt;96,DATOS!$AV$21,IF(Tabla46[[#This Row],[VALOR EVALUACION DISENO]]&gt;=86,DATOS!$AV$22,DATOS!$AV$23)))</f>
        <v/>
      </c>
      <c r="S158" s="324"/>
      <c r="T158" s="146" t="str">
        <f>IFERROR(VLOOKUP(Tabla46[[#This Row],[% DE CUMPLIMIENTO DE LA EJECUCION DEL CONTROL]],DATOS!$AS$39:$AT$41,2,0),"")</f>
        <v/>
      </c>
      <c r="U158" s="147" t="str">
        <f>IF(Tabla46[[#This Row],[RESULTADO EVALUACIÓN DEL DISEÑO DEL CONTROL]]="","",SUMIFS(DATOS!$AT$50:$AT$58,DATOS!$AR$50:$AR$58,Tabla46[[#This Row],[RESULTADO EVALUACIÓN DEL DISEÑO DEL CONTROL]],DATOS!$AS$50:$AS$58,Tabla46[[#This Row],[RESULTADO EVALUACION DE LA EJECUCION]]))</f>
        <v/>
      </c>
    </row>
    <row r="159" spans="1:21" ht="15" customHeight="1" x14ac:dyDescent="0.25">
      <c r="A159" s="7"/>
      <c r="B159" s="5"/>
      <c r="C159" s="5"/>
      <c r="D159" s="80"/>
      <c r="E159" s="10"/>
      <c r="F159" s="197"/>
      <c r="G159" s="146" t="str">
        <f>IFERROR(VLOOKUP(Tabla46[[#This Row],[ID RIESGO]],'1. IDENTIFICACION DEL RIESGO'!$AB$27:$AL$38,11,0),"")</f>
        <v/>
      </c>
      <c r="H159" s="197"/>
      <c r="I159" s="197"/>
      <c r="J159" s="197"/>
      <c r="K159" s="197"/>
      <c r="L159" s="199"/>
      <c r="M159" s="199"/>
      <c r="N159" s="197" t="str">
        <f>IF(Tabla46[[#This Row],[ID RIESGO]]="","",IF(Tabla46[[#This Row],[DESCRIPCION DEL CONTROL]]="",0,15))</f>
        <v/>
      </c>
      <c r="O159" s="190" t="str">
        <f>IF(Tabla46[[#This Row],[ID RIESGO]]="","",IF(Tabla46[[#This Row],[RESPONSABLE DEL CONTROL (CARGO)]]="",0,20))</f>
        <v/>
      </c>
      <c r="P159" s="399">
        <f>IF(Tabla46[[#This Row],[PERIODICIDAD DE EJECUCIÓN DEL CONTROL]]="",0,20)</f>
        <v>0</v>
      </c>
      <c r="Q15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9" s="399" t="str">
        <f>IF(ISTEXT(Tabla46[[#This Row],[VALOR EVALUACION DISENO]]),"",IF(Tabla46[[#This Row],[VALOR EVALUACION DISENO]]&gt;96,DATOS!$AV$21,IF(Tabla46[[#This Row],[VALOR EVALUACION DISENO]]&gt;=86,DATOS!$AV$22,DATOS!$AV$23)))</f>
        <v/>
      </c>
      <c r="S159" s="324"/>
      <c r="T159" s="146" t="str">
        <f>IFERROR(VLOOKUP(Tabla46[[#This Row],[% DE CUMPLIMIENTO DE LA EJECUCION DEL CONTROL]],DATOS!$AS$39:$AT$41,2,0),"")</f>
        <v/>
      </c>
      <c r="U159" s="147" t="str">
        <f>IF(Tabla46[[#This Row],[RESULTADO EVALUACIÓN DEL DISEÑO DEL CONTROL]]="","",SUMIFS(DATOS!$AT$50:$AT$58,DATOS!$AR$50:$AR$58,Tabla46[[#This Row],[RESULTADO EVALUACIÓN DEL DISEÑO DEL CONTROL]],DATOS!$AS$50:$AS$58,Tabla46[[#This Row],[RESULTADO EVALUACION DE LA EJECUCION]]))</f>
        <v/>
      </c>
    </row>
    <row r="160" spans="1:21" ht="15" customHeight="1" x14ac:dyDescent="0.25">
      <c r="A160" s="7"/>
      <c r="B160" s="5"/>
      <c r="C160" s="5"/>
      <c r="D160" s="80"/>
      <c r="E160" s="10"/>
      <c r="F160" s="197"/>
      <c r="G160" s="146" t="str">
        <f>IFERROR(VLOOKUP(Tabla46[[#This Row],[ID RIESGO]],'1. IDENTIFICACION DEL RIESGO'!$AB$27:$AL$38,11,0),"")</f>
        <v/>
      </c>
      <c r="H160" s="197"/>
      <c r="I160" s="197"/>
      <c r="J160" s="197"/>
      <c r="K160" s="197"/>
      <c r="L160" s="199"/>
      <c r="M160" s="199"/>
      <c r="N160" s="197" t="str">
        <f>IF(Tabla46[[#This Row],[ID RIESGO]]="","",IF(Tabla46[[#This Row],[DESCRIPCION DEL CONTROL]]="",0,15))</f>
        <v/>
      </c>
      <c r="O160" s="190" t="str">
        <f>IF(Tabla46[[#This Row],[ID RIESGO]]="","",IF(Tabla46[[#This Row],[RESPONSABLE DEL CONTROL (CARGO)]]="",0,20))</f>
        <v/>
      </c>
      <c r="P160" s="399">
        <f>IF(Tabla46[[#This Row],[PERIODICIDAD DE EJECUCIÓN DEL CONTROL]]="",0,20)</f>
        <v>0</v>
      </c>
      <c r="Q16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0" s="399" t="str">
        <f>IF(ISTEXT(Tabla46[[#This Row],[VALOR EVALUACION DISENO]]),"",IF(Tabla46[[#This Row],[VALOR EVALUACION DISENO]]&gt;96,DATOS!$AV$21,IF(Tabla46[[#This Row],[VALOR EVALUACION DISENO]]&gt;=86,DATOS!$AV$22,DATOS!$AV$23)))</f>
        <v/>
      </c>
      <c r="S160" s="324"/>
      <c r="T160" s="146" t="str">
        <f>IFERROR(VLOOKUP(Tabla46[[#This Row],[% DE CUMPLIMIENTO DE LA EJECUCION DEL CONTROL]],DATOS!$AS$39:$AT$41,2,0),"")</f>
        <v/>
      </c>
      <c r="U160" s="147" t="str">
        <f>IF(Tabla46[[#This Row],[RESULTADO EVALUACIÓN DEL DISEÑO DEL CONTROL]]="","",SUMIFS(DATOS!$AT$50:$AT$58,DATOS!$AR$50:$AR$58,Tabla46[[#This Row],[RESULTADO EVALUACIÓN DEL DISEÑO DEL CONTROL]],DATOS!$AS$50:$AS$58,Tabla46[[#This Row],[RESULTADO EVALUACION DE LA EJECUCION]]))</f>
        <v/>
      </c>
    </row>
    <row r="161" spans="1:21" ht="15" customHeight="1" x14ac:dyDescent="0.25">
      <c r="A161" s="7"/>
      <c r="B161" s="5"/>
      <c r="C161" s="5"/>
      <c r="D161" s="80"/>
      <c r="E161" s="10"/>
      <c r="F161" s="197"/>
      <c r="G161" s="146" t="str">
        <f>IFERROR(VLOOKUP(Tabla46[[#This Row],[ID RIESGO]],'1. IDENTIFICACION DEL RIESGO'!$AB$27:$AL$38,11,0),"")</f>
        <v/>
      </c>
      <c r="H161" s="197"/>
      <c r="I161" s="197"/>
      <c r="J161" s="197"/>
      <c r="K161" s="197"/>
      <c r="L161" s="199"/>
      <c r="M161" s="199"/>
      <c r="N161" s="197" t="str">
        <f>IF(Tabla46[[#This Row],[ID RIESGO]]="","",IF(Tabla46[[#This Row],[DESCRIPCION DEL CONTROL]]="",0,15))</f>
        <v/>
      </c>
      <c r="O161" s="190" t="str">
        <f>IF(Tabla46[[#This Row],[ID RIESGO]]="","",IF(Tabla46[[#This Row],[RESPONSABLE DEL CONTROL (CARGO)]]="",0,20))</f>
        <v/>
      </c>
      <c r="P161" s="399">
        <f>IF(Tabla46[[#This Row],[PERIODICIDAD DE EJECUCIÓN DEL CONTROL]]="",0,20)</f>
        <v>0</v>
      </c>
      <c r="Q16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1" s="399" t="str">
        <f>IF(ISTEXT(Tabla46[[#This Row],[VALOR EVALUACION DISENO]]),"",IF(Tabla46[[#This Row],[VALOR EVALUACION DISENO]]&gt;96,DATOS!$AV$21,IF(Tabla46[[#This Row],[VALOR EVALUACION DISENO]]&gt;=86,DATOS!$AV$22,DATOS!$AV$23)))</f>
        <v/>
      </c>
      <c r="S161" s="324"/>
      <c r="T161" s="146" t="str">
        <f>IFERROR(VLOOKUP(Tabla46[[#This Row],[% DE CUMPLIMIENTO DE LA EJECUCION DEL CONTROL]],DATOS!$AS$39:$AT$41,2,0),"")</f>
        <v/>
      </c>
      <c r="U161" s="147" t="str">
        <f>IF(Tabla46[[#This Row],[RESULTADO EVALUACIÓN DEL DISEÑO DEL CONTROL]]="","",SUMIFS(DATOS!$AT$50:$AT$58,DATOS!$AR$50:$AR$58,Tabla46[[#This Row],[RESULTADO EVALUACIÓN DEL DISEÑO DEL CONTROL]],DATOS!$AS$50:$AS$58,Tabla46[[#This Row],[RESULTADO EVALUACION DE LA EJECUCION]]))</f>
        <v/>
      </c>
    </row>
    <row r="162" spans="1:21" ht="15" customHeight="1" x14ac:dyDescent="0.25">
      <c r="A162" s="7"/>
      <c r="B162" s="5"/>
      <c r="C162" s="5"/>
      <c r="D162" s="80"/>
      <c r="E162" s="10"/>
      <c r="F162" s="197"/>
      <c r="G162" s="146" t="str">
        <f>IFERROR(VLOOKUP(Tabla46[[#This Row],[ID RIESGO]],'1. IDENTIFICACION DEL RIESGO'!$AB$27:$AL$38,11,0),"")</f>
        <v/>
      </c>
      <c r="H162" s="197"/>
      <c r="I162" s="197"/>
      <c r="J162" s="197"/>
      <c r="K162" s="197"/>
      <c r="L162" s="199"/>
      <c r="M162" s="199"/>
      <c r="N162" s="197" t="str">
        <f>IF(Tabla46[[#This Row],[ID RIESGO]]="","",IF(Tabla46[[#This Row],[DESCRIPCION DEL CONTROL]]="",0,15))</f>
        <v/>
      </c>
      <c r="O162" s="190" t="str">
        <f>IF(Tabla46[[#This Row],[ID RIESGO]]="","",IF(Tabla46[[#This Row],[RESPONSABLE DEL CONTROL (CARGO)]]="",0,20))</f>
        <v/>
      </c>
      <c r="P162" s="399">
        <f>IF(Tabla46[[#This Row],[PERIODICIDAD DE EJECUCIÓN DEL CONTROL]]="",0,20)</f>
        <v>0</v>
      </c>
      <c r="Q16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2" s="399" t="str">
        <f>IF(ISTEXT(Tabla46[[#This Row],[VALOR EVALUACION DISENO]]),"",IF(Tabla46[[#This Row],[VALOR EVALUACION DISENO]]&gt;96,DATOS!$AV$21,IF(Tabla46[[#This Row],[VALOR EVALUACION DISENO]]&gt;=86,DATOS!$AV$22,DATOS!$AV$23)))</f>
        <v/>
      </c>
      <c r="S162" s="324"/>
      <c r="T162" s="146" t="str">
        <f>IFERROR(VLOOKUP(Tabla46[[#This Row],[% DE CUMPLIMIENTO DE LA EJECUCION DEL CONTROL]],DATOS!$AS$39:$AT$41,2,0),"")</f>
        <v/>
      </c>
      <c r="U162" s="147" t="str">
        <f>IF(Tabla46[[#This Row],[RESULTADO EVALUACIÓN DEL DISEÑO DEL CONTROL]]="","",SUMIFS(DATOS!$AT$50:$AT$58,DATOS!$AR$50:$AR$58,Tabla46[[#This Row],[RESULTADO EVALUACIÓN DEL DISEÑO DEL CONTROL]],DATOS!$AS$50:$AS$58,Tabla46[[#This Row],[RESULTADO EVALUACION DE LA EJECUCION]]))</f>
        <v/>
      </c>
    </row>
    <row r="163" spans="1:21" ht="15" customHeight="1" x14ac:dyDescent="0.25">
      <c r="A163" s="7"/>
      <c r="B163" s="5"/>
      <c r="C163" s="5"/>
      <c r="D163" s="80"/>
      <c r="E163" s="10"/>
      <c r="F163" s="197"/>
      <c r="G163" s="146" t="str">
        <f>IFERROR(VLOOKUP(Tabla46[[#This Row],[ID RIESGO]],'1. IDENTIFICACION DEL RIESGO'!$AB$27:$AL$38,11,0),"")</f>
        <v/>
      </c>
      <c r="H163" s="197"/>
      <c r="I163" s="197"/>
      <c r="J163" s="197"/>
      <c r="K163" s="197"/>
      <c r="L163" s="199"/>
      <c r="M163" s="199"/>
      <c r="N163" s="197" t="str">
        <f>IF(Tabla46[[#This Row],[ID RIESGO]]="","",IF(Tabla46[[#This Row],[DESCRIPCION DEL CONTROL]]="",0,15))</f>
        <v/>
      </c>
      <c r="O163" s="190" t="str">
        <f>IF(Tabla46[[#This Row],[ID RIESGO]]="","",IF(Tabla46[[#This Row],[RESPONSABLE DEL CONTROL (CARGO)]]="",0,20))</f>
        <v/>
      </c>
      <c r="P163" s="399">
        <f>IF(Tabla46[[#This Row],[PERIODICIDAD DE EJECUCIÓN DEL CONTROL]]="",0,20)</f>
        <v>0</v>
      </c>
      <c r="Q16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3" s="399" t="str">
        <f>IF(ISTEXT(Tabla46[[#This Row],[VALOR EVALUACION DISENO]]),"",IF(Tabla46[[#This Row],[VALOR EVALUACION DISENO]]&gt;96,DATOS!$AV$21,IF(Tabla46[[#This Row],[VALOR EVALUACION DISENO]]&gt;=86,DATOS!$AV$22,DATOS!$AV$23)))</f>
        <v/>
      </c>
      <c r="S163" s="324"/>
      <c r="T163" s="146" t="str">
        <f>IFERROR(VLOOKUP(Tabla46[[#This Row],[% DE CUMPLIMIENTO DE LA EJECUCION DEL CONTROL]],DATOS!$AS$39:$AT$41,2,0),"")</f>
        <v/>
      </c>
      <c r="U163" s="147" t="str">
        <f>IF(Tabla46[[#This Row],[RESULTADO EVALUACIÓN DEL DISEÑO DEL CONTROL]]="","",SUMIFS(DATOS!$AT$50:$AT$58,DATOS!$AR$50:$AR$58,Tabla46[[#This Row],[RESULTADO EVALUACIÓN DEL DISEÑO DEL CONTROL]],DATOS!$AS$50:$AS$58,Tabla46[[#This Row],[RESULTADO EVALUACION DE LA EJECUCION]]))</f>
        <v/>
      </c>
    </row>
    <row r="164" spans="1:21" ht="15" customHeight="1" x14ac:dyDescent="0.25">
      <c r="A164" s="7"/>
      <c r="B164" s="5"/>
      <c r="C164" s="5"/>
      <c r="D164" s="80"/>
      <c r="E164" s="10"/>
      <c r="F164" s="197"/>
      <c r="G164" s="146" t="str">
        <f>IFERROR(VLOOKUP(Tabla46[[#This Row],[ID RIESGO]],'1. IDENTIFICACION DEL RIESGO'!$AB$27:$AL$38,11,0),"")</f>
        <v/>
      </c>
      <c r="H164" s="197"/>
      <c r="I164" s="197"/>
      <c r="J164" s="197"/>
      <c r="K164" s="197"/>
      <c r="L164" s="199"/>
      <c r="M164" s="199"/>
      <c r="N164" s="197" t="str">
        <f>IF(Tabla46[[#This Row],[ID RIESGO]]="","",IF(Tabla46[[#This Row],[DESCRIPCION DEL CONTROL]]="",0,15))</f>
        <v/>
      </c>
      <c r="O164" s="190" t="str">
        <f>IF(Tabla46[[#This Row],[ID RIESGO]]="","",IF(Tabla46[[#This Row],[RESPONSABLE DEL CONTROL (CARGO)]]="",0,20))</f>
        <v/>
      </c>
      <c r="P164" s="399">
        <f>IF(Tabla46[[#This Row],[PERIODICIDAD DE EJECUCIÓN DEL CONTROL]]="",0,20)</f>
        <v>0</v>
      </c>
      <c r="Q16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4" s="399" t="str">
        <f>IF(ISTEXT(Tabla46[[#This Row],[VALOR EVALUACION DISENO]]),"",IF(Tabla46[[#This Row],[VALOR EVALUACION DISENO]]&gt;96,DATOS!$AV$21,IF(Tabla46[[#This Row],[VALOR EVALUACION DISENO]]&gt;=86,DATOS!$AV$22,DATOS!$AV$23)))</f>
        <v/>
      </c>
      <c r="S164" s="324"/>
      <c r="T164" s="146" t="str">
        <f>IFERROR(VLOOKUP(Tabla46[[#This Row],[% DE CUMPLIMIENTO DE LA EJECUCION DEL CONTROL]],DATOS!$AS$39:$AT$41,2,0),"")</f>
        <v/>
      </c>
      <c r="U164" s="147" t="str">
        <f>IF(Tabla46[[#This Row],[RESULTADO EVALUACIÓN DEL DISEÑO DEL CONTROL]]="","",SUMIFS(DATOS!$AT$50:$AT$58,DATOS!$AR$50:$AR$58,Tabla46[[#This Row],[RESULTADO EVALUACIÓN DEL DISEÑO DEL CONTROL]],DATOS!$AS$50:$AS$58,Tabla46[[#This Row],[RESULTADO EVALUACION DE LA EJECUCION]]))</f>
        <v/>
      </c>
    </row>
    <row r="165" spans="1:21" ht="15" customHeight="1" x14ac:dyDescent="0.25">
      <c r="A165" s="7"/>
      <c r="B165" s="5"/>
      <c r="C165" s="5"/>
      <c r="D165" s="80"/>
      <c r="E165" s="10"/>
      <c r="F165" s="197"/>
      <c r="G165" s="146" t="str">
        <f>IFERROR(VLOOKUP(Tabla46[[#This Row],[ID RIESGO]],'1. IDENTIFICACION DEL RIESGO'!$AB$27:$AL$38,11,0),"")</f>
        <v/>
      </c>
      <c r="H165" s="197"/>
      <c r="I165" s="197"/>
      <c r="J165" s="197"/>
      <c r="K165" s="197"/>
      <c r="L165" s="199"/>
      <c r="M165" s="199"/>
      <c r="N165" s="197" t="str">
        <f>IF(Tabla46[[#This Row],[ID RIESGO]]="","",IF(Tabla46[[#This Row],[DESCRIPCION DEL CONTROL]]="",0,15))</f>
        <v/>
      </c>
      <c r="O165" s="190" t="str">
        <f>IF(Tabla46[[#This Row],[ID RIESGO]]="","",IF(Tabla46[[#This Row],[RESPONSABLE DEL CONTROL (CARGO)]]="",0,20))</f>
        <v/>
      </c>
      <c r="P165" s="399">
        <f>IF(Tabla46[[#This Row],[PERIODICIDAD DE EJECUCIÓN DEL CONTROL]]="",0,20)</f>
        <v>0</v>
      </c>
      <c r="Q16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5" s="399" t="str">
        <f>IF(ISTEXT(Tabla46[[#This Row],[VALOR EVALUACION DISENO]]),"",IF(Tabla46[[#This Row],[VALOR EVALUACION DISENO]]&gt;96,DATOS!$AV$21,IF(Tabla46[[#This Row],[VALOR EVALUACION DISENO]]&gt;=86,DATOS!$AV$22,DATOS!$AV$23)))</f>
        <v/>
      </c>
      <c r="S165" s="324"/>
      <c r="T165" s="146" t="str">
        <f>IFERROR(VLOOKUP(Tabla46[[#This Row],[% DE CUMPLIMIENTO DE LA EJECUCION DEL CONTROL]],DATOS!$AS$39:$AT$41,2,0),"")</f>
        <v/>
      </c>
      <c r="U165" s="147" t="str">
        <f>IF(Tabla46[[#This Row],[RESULTADO EVALUACIÓN DEL DISEÑO DEL CONTROL]]="","",SUMIFS(DATOS!$AT$50:$AT$58,DATOS!$AR$50:$AR$58,Tabla46[[#This Row],[RESULTADO EVALUACIÓN DEL DISEÑO DEL CONTROL]],DATOS!$AS$50:$AS$58,Tabla46[[#This Row],[RESULTADO EVALUACION DE LA EJECUCION]]))</f>
        <v/>
      </c>
    </row>
    <row r="166" spans="1:21" ht="15" customHeight="1" x14ac:dyDescent="0.25">
      <c r="A166" s="7"/>
      <c r="B166" s="5"/>
      <c r="C166" s="5"/>
      <c r="D166" s="80"/>
      <c r="E166" s="10"/>
      <c r="F166" s="197"/>
      <c r="G166" s="146" t="str">
        <f>IFERROR(VLOOKUP(Tabla46[[#This Row],[ID RIESGO]],'1. IDENTIFICACION DEL RIESGO'!$AB$27:$AL$38,11,0),"")</f>
        <v/>
      </c>
      <c r="H166" s="197"/>
      <c r="I166" s="197"/>
      <c r="J166" s="197"/>
      <c r="K166" s="197"/>
      <c r="L166" s="199"/>
      <c r="M166" s="199"/>
      <c r="N166" s="197" t="str">
        <f>IF(Tabla46[[#This Row],[ID RIESGO]]="","",IF(Tabla46[[#This Row],[DESCRIPCION DEL CONTROL]]="",0,15))</f>
        <v/>
      </c>
      <c r="O166" s="190" t="str">
        <f>IF(Tabla46[[#This Row],[ID RIESGO]]="","",IF(Tabla46[[#This Row],[RESPONSABLE DEL CONTROL (CARGO)]]="",0,20))</f>
        <v/>
      </c>
      <c r="P166" s="399">
        <f>IF(Tabla46[[#This Row],[PERIODICIDAD DE EJECUCIÓN DEL CONTROL]]="",0,20)</f>
        <v>0</v>
      </c>
      <c r="Q16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6" s="399" t="str">
        <f>IF(ISTEXT(Tabla46[[#This Row],[VALOR EVALUACION DISENO]]),"",IF(Tabla46[[#This Row],[VALOR EVALUACION DISENO]]&gt;96,DATOS!$AV$21,IF(Tabla46[[#This Row],[VALOR EVALUACION DISENO]]&gt;=86,DATOS!$AV$22,DATOS!$AV$23)))</f>
        <v/>
      </c>
      <c r="S166" s="324"/>
      <c r="T166" s="146" t="str">
        <f>IFERROR(VLOOKUP(Tabla46[[#This Row],[% DE CUMPLIMIENTO DE LA EJECUCION DEL CONTROL]],DATOS!$AS$39:$AT$41,2,0),"")</f>
        <v/>
      </c>
      <c r="U166" s="147" t="str">
        <f>IF(Tabla46[[#This Row],[RESULTADO EVALUACIÓN DEL DISEÑO DEL CONTROL]]="","",SUMIFS(DATOS!$AT$50:$AT$58,DATOS!$AR$50:$AR$58,Tabla46[[#This Row],[RESULTADO EVALUACIÓN DEL DISEÑO DEL CONTROL]],DATOS!$AS$50:$AS$58,Tabla46[[#This Row],[RESULTADO EVALUACION DE LA EJECUCION]]))</f>
        <v/>
      </c>
    </row>
    <row r="167" spans="1:21" ht="15" customHeight="1" x14ac:dyDescent="0.25">
      <c r="A167" s="7"/>
      <c r="B167" s="5"/>
      <c r="C167" s="5"/>
      <c r="D167" s="80"/>
      <c r="E167" s="10"/>
      <c r="F167" s="197"/>
      <c r="G167" s="146" t="str">
        <f>IFERROR(VLOOKUP(Tabla46[[#This Row],[ID RIESGO]],'1. IDENTIFICACION DEL RIESGO'!$AB$27:$AL$38,11,0),"")</f>
        <v/>
      </c>
      <c r="H167" s="197"/>
      <c r="I167" s="197"/>
      <c r="J167" s="197"/>
      <c r="K167" s="197"/>
      <c r="L167" s="199"/>
      <c r="M167" s="199"/>
      <c r="N167" s="197" t="str">
        <f>IF(Tabla46[[#This Row],[ID RIESGO]]="","",IF(Tabla46[[#This Row],[DESCRIPCION DEL CONTROL]]="",0,15))</f>
        <v/>
      </c>
      <c r="O167" s="190" t="str">
        <f>IF(Tabla46[[#This Row],[ID RIESGO]]="","",IF(Tabla46[[#This Row],[RESPONSABLE DEL CONTROL (CARGO)]]="",0,20))</f>
        <v/>
      </c>
      <c r="P167" s="399">
        <f>IF(Tabla46[[#This Row],[PERIODICIDAD DE EJECUCIÓN DEL CONTROL]]="",0,20)</f>
        <v>0</v>
      </c>
      <c r="Q16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7" s="399" t="str">
        <f>IF(ISTEXT(Tabla46[[#This Row],[VALOR EVALUACION DISENO]]),"",IF(Tabla46[[#This Row],[VALOR EVALUACION DISENO]]&gt;96,DATOS!$AV$21,IF(Tabla46[[#This Row],[VALOR EVALUACION DISENO]]&gt;=86,DATOS!$AV$22,DATOS!$AV$23)))</f>
        <v/>
      </c>
      <c r="S167" s="324"/>
      <c r="T167" s="146" t="str">
        <f>IFERROR(VLOOKUP(Tabla46[[#This Row],[% DE CUMPLIMIENTO DE LA EJECUCION DEL CONTROL]],DATOS!$AS$39:$AT$41,2,0),"")</f>
        <v/>
      </c>
      <c r="U167" s="147" t="str">
        <f>IF(Tabla46[[#This Row],[RESULTADO EVALUACIÓN DEL DISEÑO DEL CONTROL]]="","",SUMIFS(DATOS!$AT$50:$AT$58,DATOS!$AR$50:$AR$58,Tabla46[[#This Row],[RESULTADO EVALUACIÓN DEL DISEÑO DEL CONTROL]],DATOS!$AS$50:$AS$58,Tabla46[[#This Row],[RESULTADO EVALUACION DE LA EJECUCION]]))</f>
        <v/>
      </c>
    </row>
    <row r="168" spans="1:21" ht="15" customHeight="1" x14ac:dyDescent="0.25">
      <c r="A168" s="7"/>
      <c r="B168" s="5"/>
      <c r="C168" s="5"/>
      <c r="D168" s="80"/>
      <c r="E168" s="10"/>
      <c r="F168" s="197"/>
      <c r="G168" s="146" t="str">
        <f>IFERROR(VLOOKUP(Tabla46[[#This Row],[ID RIESGO]],'1. IDENTIFICACION DEL RIESGO'!$AB$27:$AL$38,11,0),"")</f>
        <v/>
      </c>
      <c r="H168" s="197"/>
      <c r="I168" s="197"/>
      <c r="J168" s="197"/>
      <c r="K168" s="197"/>
      <c r="L168" s="199"/>
      <c r="M168" s="199"/>
      <c r="N168" s="197" t="str">
        <f>IF(Tabla46[[#This Row],[ID RIESGO]]="","",IF(Tabla46[[#This Row],[DESCRIPCION DEL CONTROL]]="",0,15))</f>
        <v/>
      </c>
      <c r="O168" s="190" t="str">
        <f>IF(Tabla46[[#This Row],[ID RIESGO]]="","",IF(Tabla46[[#This Row],[RESPONSABLE DEL CONTROL (CARGO)]]="",0,20))</f>
        <v/>
      </c>
      <c r="P168" s="399">
        <f>IF(Tabla46[[#This Row],[PERIODICIDAD DE EJECUCIÓN DEL CONTROL]]="",0,20)</f>
        <v>0</v>
      </c>
      <c r="Q16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8" s="399" t="str">
        <f>IF(ISTEXT(Tabla46[[#This Row],[VALOR EVALUACION DISENO]]),"",IF(Tabla46[[#This Row],[VALOR EVALUACION DISENO]]&gt;96,DATOS!$AV$21,IF(Tabla46[[#This Row],[VALOR EVALUACION DISENO]]&gt;=86,DATOS!$AV$22,DATOS!$AV$23)))</f>
        <v/>
      </c>
      <c r="S168" s="324"/>
      <c r="T168" s="146" t="str">
        <f>IFERROR(VLOOKUP(Tabla46[[#This Row],[% DE CUMPLIMIENTO DE LA EJECUCION DEL CONTROL]],DATOS!$AS$39:$AT$41,2,0),"")</f>
        <v/>
      </c>
      <c r="U168" s="147" t="str">
        <f>IF(Tabla46[[#This Row],[RESULTADO EVALUACIÓN DEL DISEÑO DEL CONTROL]]="","",SUMIFS(DATOS!$AT$50:$AT$58,DATOS!$AR$50:$AR$58,Tabla46[[#This Row],[RESULTADO EVALUACIÓN DEL DISEÑO DEL CONTROL]],DATOS!$AS$50:$AS$58,Tabla46[[#This Row],[RESULTADO EVALUACION DE LA EJECUCION]]))</f>
        <v/>
      </c>
    </row>
    <row r="169" spans="1:21" ht="15" customHeight="1" x14ac:dyDescent="0.25">
      <c r="A169" s="7"/>
      <c r="B169" s="5"/>
      <c r="C169" s="5"/>
      <c r="D169" s="80"/>
      <c r="E169" s="10"/>
      <c r="F169" s="197"/>
      <c r="G169" s="146" t="str">
        <f>IFERROR(VLOOKUP(Tabla46[[#This Row],[ID RIESGO]],'1. IDENTIFICACION DEL RIESGO'!$AB$27:$AL$38,11,0),"")</f>
        <v/>
      </c>
      <c r="H169" s="197"/>
      <c r="I169" s="197"/>
      <c r="J169" s="197"/>
      <c r="K169" s="197"/>
      <c r="L169" s="199"/>
      <c r="M169" s="199"/>
      <c r="N169" s="197" t="str">
        <f>IF(Tabla46[[#This Row],[ID RIESGO]]="","",IF(Tabla46[[#This Row],[DESCRIPCION DEL CONTROL]]="",0,15))</f>
        <v/>
      </c>
      <c r="O169" s="190" t="str">
        <f>IF(Tabla46[[#This Row],[ID RIESGO]]="","",IF(Tabla46[[#This Row],[RESPONSABLE DEL CONTROL (CARGO)]]="",0,20))</f>
        <v/>
      </c>
      <c r="P169" s="399">
        <f>IF(Tabla46[[#This Row],[PERIODICIDAD DE EJECUCIÓN DEL CONTROL]]="",0,20)</f>
        <v>0</v>
      </c>
      <c r="Q16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9" s="399" t="str">
        <f>IF(ISTEXT(Tabla46[[#This Row],[VALOR EVALUACION DISENO]]),"",IF(Tabla46[[#This Row],[VALOR EVALUACION DISENO]]&gt;96,DATOS!$AV$21,IF(Tabla46[[#This Row],[VALOR EVALUACION DISENO]]&gt;=86,DATOS!$AV$22,DATOS!$AV$23)))</f>
        <v/>
      </c>
      <c r="S169" s="324"/>
      <c r="T169" s="146" t="str">
        <f>IFERROR(VLOOKUP(Tabla46[[#This Row],[% DE CUMPLIMIENTO DE LA EJECUCION DEL CONTROL]],DATOS!$AS$39:$AT$41,2,0),"")</f>
        <v/>
      </c>
      <c r="U169" s="147" t="str">
        <f>IF(Tabla46[[#This Row],[RESULTADO EVALUACIÓN DEL DISEÑO DEL CONTROL]]="","",SUMIFS(DATOS!$AT$50:$AT$58,DATOS!$AR$50:$AR$58,Tabla46[[#This Row],[RESULTADO EVALUACIÓN DEL DISEÑO DEL CONTROL]],DATOS!$AS$50:$AS$58,Tabla46[[#This Row],[RESULTADO EVALUACION DE LA EJECUCION]]))</f>
        <v/>
      </c>
    </row>
    <row r="170" spans="1:21" ht="15" customHeight="1" x14ac:dyDescent="0.25">
      <c r="A170" s="7"/>
      <c r="B170" s="5"/>
      <c r="C170" s="5"/>
      <c r="D170" s="80"/>
      <c r="E170" s="10"/>
      <c r="F170" s="197"/>
      <c r="G170" s="146" t="str">
        <f>IFERROR(VLOOKUP(Tabla46[[#This Row],[ID RIESGO]],'1. IDENTIFICACION DEL RIESGO'!$AB$27:$AL$38,11,0),"")</f>
        <v/>
      </c>
      <c r="H170" s="197"/>
      <c r="I170" s="197"/>
      <c r="J170" s="197"/>
      <c r="K170" s="197"/>
      <c r="L170" s="199"/>
      <c r="M170" s="199"/>
      <c r="N170" s="197" t="str">
        <f>IF(Tabla46[[#This Row],[ID RIESGO]]="","",IF(Tabla46[[#This Row],[DESCRIPCION DEL CONTROL]]="",0,15))</f>
        <v/>
      </c>
      <c r="O170" s="190" t="str">
        <f>IF(Tabla46[[#This Row],[ID RIESGO]]="","",IF(Tabla46[[#This Row],[RESPONSABLE DEL CONTROL (CARGO)]]="",0,20))</f>
        <v/>
      </c>
      <c r="P170" s="399">
        <f>IF(Tabla46[[#This Row],[PERIODICIDAD DE EJECUCIÓN DEL CONTROL]]="",0,20)</f>
        <v>0</v>
      </c>
      <c r="Q17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0" s="399" t="str">
        <f>IF(ISTEXT(Tabla46[[#This Row],[VALOR EVALUACION DISENO]]),"",IF(Tabla46[[#This Row],[VALOR EVALUACION DISENO]]&gt;96,DATOS!$AV$21,IF(Tabla46[[#This Row],[VALOR EVALUACION DISENO]]&gt;=86,DATOS!$AV$22,DATOS!$AV$23)))</f>
        <v/>
      </c>
      <c r="S170" s="324"/>
      <c r="T170" s="146" t="str">
        <f>IFERROR(VLOOKUP(Tabla46[[#This Row],[% DE CUMPLIMIENTO DE LA EJECUCION DEL CONTROL]],DATOS!$AS$39:$AT$41,2,0),"")</f>
        <v/>
      </c>
      <c r="U170" s="147" t="str">
        <f>IF(Tabla46[[#This Row],[RESULTADO EVALUACIÓN DEL DISEÑO DEL CONTROL]]="","",SUMIFS(DATOS!$AT$50:$AT$58,DATOS!$AR$50:$AR$58,Tabla46[[#This Row],[RESULTADO EVALUACIÓN DEL DISEÑO DEL CONTROL]],DATOS!$AS$50:$AS$58,Tabla46[[#This Row],[RESULTADO EVALUACION DE LA EJECUCION]]))</f>
        <v/>
      </c>
    </row>
    <row r="171" spans="1:21" ht="15" customHeight="1" x14ac:dyDescent="0.25">
      <c r="A171" s="7"/>
      <c r="B171" s="5"/>
      <c r="C171" s="5"/>
      <c r="D171" s="80"/>
      <c r="E171" s="10"/>
      <c r="F171" s="197"/>
      <c r="G171" s="146" t="str">
        <f>IFERROR(VLOOKUP(Tabla46[[#This Row],[ID RIESGO]],'1. IDENTIFICACION DEL RIESGO'!$AB$27:$AL$38,11,0),"")</f>
        <v/>
      </c>
      <c r="H171" s="197"/>
      <c r="I171" s="197"/>
      <c r="J171" s="197"/>
      <c r="K171" s="197"/>
      <c r="L171" s="199"/>
      <c r="M171" s="199"/>
      <c r="N171" s="197" t="str">
        <f>IF(Tabla46[[#This Row],[ID RIESGO]]="","",IF(Tabla46[[#This Row],[DESCRIPCION DEL CONTROL]]="",0,15))</f>
        <v/>
      </c>
      <c r="O171" s="190" t="str">
        <f>IF(Tabla46[[#This Row],[ID RIESGO]]="","",IF(Tabla46[[#This Row],[RESPONSABLE DEL CONTROL (CARGO)]]="",0,20))</f>
        <v/>
      </c>
      <c r="P171" s="399">
        <f>IF(Tabla46[[#This Row],[PERIODICIDAD DE EJECUCIÓN DEL CONTROL]]="",0,20)</f>
        <v>0</v>
      </c>
      <c r="Q17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1" s="399" t="str">
        <f>IF(ISTEXT(Tabla46[[#This Row],[VALOR EVALUACION DISENO]]),"",IF(Tabla46[[#This Row],[VALOR EVALUACION DISENO]]&gt;96,DATOS!$AV$21,IF(Tabla46[[#This Row],[VALOR EVALUACION DISENO]]&gt;=86,DATOS!$AV$22,DATOS!$AV$23)))</f>
        <v/>
      </c>
      <c r="S171" s="324"/>
      <c r="T171" s="146" t="str">
        <f>IFERROR(VLOOKUP(Tabla46[[#This Row],[% DE CUMPLIMIENTO DE LA EJECUCION DEL CONTROL]],DATOS!$AS$39:$AT$41,2,0),"")</f>
        <v/>
      </c>
      <c r="U171" s="147" t="str">
        <f>IF(Tabla46[[#This Row],[RESULTADO EVALUACIÓN DEL DISEÑO DEL CONTROL]]="","",SUMIFS(DATOS!$AT$50:$AT$58,DATOS!$AR$50:$AR$58,Tabla46[[#This Row],[RESULTADO EVALUACIÓN DEL DISEÑO DEL CONTROL]],DATOS!$AS$50:$AS$58,Tabla46[[#This Row],[RESULTADO EVALUACION DE LA EJECUCION]]))</f>
        <v/>
      </c>
    </row>
    <row r="172" spans="1:21" ht="15" customHeight="1" x14ac:dyDescent="0.25">
      <c r="A172" s="7"/>
      <c r="B172" s="5"/>
      <c r="C172" s="5"/>
      <c r="D172" s="80"/>
      <c r="E172" s="10"/>
      <c r="F172" s="197"/>
      <c r="G172" s="146" t="str">
        <f>IFERROR(VLOOKUP(Tabla46[[#This Row],[ID RIESGO]],'1. IDENTIFICACION DEL RIESGO'!$AB$27:$AL$38,11,0),"")</f>
        <v/>
      </c>
      <c r="H172" s="197"/>
      <c r="I172" s="197"/>
      <c r="J172" s="197"/>
      <c r="K172" s="197"/>
      <c r="L172" s="199"/>
      <c r="M172" s="199"/>
      <c r="N172" s="197" t="str">
        <f>IF(Tabla46[[#This Row],[ID RIESGO]]="","",IF(Tabla46[[#This Row],[DESCRIPCION DEL CONTROL]]="",0,15))</f>
        <v/>
      </c>
      <c r="O172" s="190" t="str">
        <f>IF(Tabla46[[#This Row],[ID RIESGO]]="","",IF(Tabla46[[#This Row],[RESPONSABLE DEL CONTROL (CARGO)]]="",0,20))</f>
        <v/>
      </c>
      <c r="P172" s="399">
        <f>IF(Tabla46[[#This Row],[PERIODICIDAD DE EJECUCIÓN DEL CONTROL]]="",0,20)</f>
        <v>0</v>
      </c>
      <c r="Q17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2" s="399" t="str">
        <f>IF(ISTEXT(Tabla46[[#This Row],[VALOR EVALUACION DISENO]]),"",IF(Tabla46[[#This Row],[VALOR EVALUACION DISENO]]&gt;96,DATOS!$AV$21,IF(Tabla46[[#This Row],[VALOR EVALUACION DISENO]]&gt;=86,DATOS!$AV$22,DATOS!$AV$23)))</f>
        <v/>
      </c>
      <c r="S172" s="324"/>
      <c r="T172" s="146" t="str">
        <f>IFERROR(VLOOKUP(Tabla46[[#This Row],[% DE CUMPLIMIENTO DE LA EJECUCION DEL CONTROL]],DATOS!$AS$39:$AT$41,2,0),"")</f>
        <v/>
      </c>
      <c r="U172" s="147" t="str">
        <f>IF(Tabla46[[#This Row],[RESULTADO EVALUACIÓN DEL DISEÑO DEL CONTROL]]="","",SUMIFS(DATOS!$AT$50:$AT$58,DATOS!$AR$50:$AR$58,Tabla46[[#This Row],[RESULTADO EVALUACIÓN DEL DISEÑO DEL CONTROL]],DATOS!$AS$50:$AS$58,Tabla46[[#This Row],[RESULTADO EVALUACION DE LA EJECUCION]]))</f>
        <v/>
      </c>
    </row>
    <row r="173" spans="1:21" ht="15" customHeight="1" x14ac:dyDescent="0.25">
      <c r="A173" s="7"/>
      <c r="B173" s="5"/>
      <c r="C173" s="5"/>
      <c r="D173" s="80"/>
      <c r="E173" s="10"/>
      <c r="F173" s="197"/>
      <c r="G173" s="146" t="str">
        <f>IFERROR(VLOOKUP(Tabla46[[#This Row],[ID RIESGO]],'1. IDENTIFICACION DEL RIESGO'!$AB$27:$AL$38,11,0),"")</f>
        <v/>
      </c>
      <c r="H173" s="197"/>
      <c r="I173" s="197"/>
      <c r="J173" s="197"/>
      <c r="K173" s="197"/>
      <c r="L173" s="199"/>
      <c r="M173" s="199"/>
      <c r="N173" s="197" t="str">
        <f>IF(Tabla46[[#This Row],[ID RIESGO]]="","",IF(Tabla46[[#This Row],[DESCRIPCION DEL CONTROL]]="",0,15))</f>
        <v/>
      </c>
      <c r="O173" s="190" t="str">
        <f>IF(Tabla46[[#This Row],[ID RIESGO]]="","",IF(Tabla46[[#This Row],[RESPONSABLE DEL CONTROL (CARGO)]]="",0,20))</f>
        <v/>
      </c>
      <c r="P173" s="399">
        <f>IF(Tabla46[[#This Row],[PERIODICIDAD DE EJECUCIÓN DEL CONTROL]]="",0,20)</f>
        <v>0</v>
      </c>
      <c r="Q17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3" s="399" t="str">
        <f>IF(ISTEXT(Tabla46[[#This Row],[VALOR EVALUACION DISENO]]),"",IF(Tabla46[[#This Row],[VALOR EVALUACION DISENO]]&gt;96,DATOS!$AV$21,IF(Tabla46[[#This Row],[VALOR EVALUACION DISENO]]&gt;=86,DATOS!$AV$22,DATOS!$AV$23)))</f>
        <v/>
      </c>
      <c r="S173" s="324"/>
      <c r="T173" s="146" t="str">
        <f>IFERROR(VLOOKUP(Tabla46[[#This Row],[% DE CUMPLIMIENTO DE LA EJECUCION DEL CONTROL]],DATOS!$AS$39:$AT$41,2,0),"")</f>
        <v/>
      </c>
      <c r="U173" s="147" t="str">
        <f>IF(Tabla46[[#This Row],[RESULTADO EVALUACIÓN DEL DISEÑO DEL CONTROL]]="","",SUMIFS(DATOS!$AT$50:$AT$58,DATOS!$AR$50:$AR$58,Tabla46[[#This Row],[RESULTADO EVALUACIÓN DEL DISEÑO DEL CONTROL]],DATOS!$AS$50:$AS$58,Tabla46[[#This Row],[RESULTADO EVALUACION DE LA EJECUCION]]))</f>
        <v/>
      </c>
    </row>
    <row r="174" spans="1:21" ht="15" customHeight="1" x14ac:dyDescent="0.25">
      <c r="A174" s="7"/>
      <c r="B174" s="5"/>
      <c r="C174" s="5"/>
      <c r="D174" s="80"/>
      <c r="E174" s="10"/>
      <c r="F174" s="197"/>
      <c r="G174" s="146" t="str">
        <f>IFERROR(VLOOKUP(Tabla46[[#This Row],[ID RIESGO]],'1. IDENTIFICACION DEL RIESGO'!$AB$27:$AL$38,11,0),"")</f>
        <v/>
      </c>
      <c r="H174" s="197"/>
      <c r="I174" s="197"/>
      <c r="J174" s="197"/>
      <c r="K174" s="197"/>
      <c r="L174" s="199"/>
      <c r="M174" s="199"/>
      <c r="N174" s="197" t="str">
        <f>IF(Tabla46[[#This Row],[ID RIESGO]]="","",IF(Tabla46[[#This Row],[DESCRIPCION DEL CONTROL]]="",0,15))</f>
        <v/>
      </c>
      <c r="O174" s="190" t="str">
        <f>IF(Tabla46[[#This Row],[ID RIESGO]]="","",IF(Tabla46[[#This Row],[RESPONSABLE DEL CONTROL (CARGO)]]="",0,20))</f>
        <v/>
      </c>
      <c r="P174" s="399">
        <f>IF(Tabla46[[#This Row],[PERIODICIDAD DE EJECUCIÓN DEL CONTROL]]="",0,20)</f>
        <v>0</v>
      </c>
      <c r="Q17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4" s="399" t="str">
        <f>IF(ISTEXT(Tabla46[[#This Row],[VALOR EVALUACION DISENO]]),"",IF(Tabla46[[#This Row],[VALOR EVALUACION DISENO]]&gt;96,DATOS!$AV$21,IF(Tabla46[[#This Row],[VALOR EVALUACION DISENO]]&gt;=86,DATOS!$AV$22,DATOS!$AV$23)))</f>
        <v/>
      </c>
      <c r="S174" s="324"/>
      <c r="T174" s="146" t="str">
        <f>IFERROR(VLOOKUP(Tabla46[[#This Row],[% DE CUMPLIMIENTO DE LA EJECUCION DEL CONTROL]],DATOS!$AS$39:$AT$41,2,0),"")</f>
        <v/>
      </c>
      <c r="U174" s="147" t="str">
        <f>IF(Tabla46[[#This Row],[RESULTADO EVALUACIÓN DEL DISEÑO DEL CONTROL]]="","",SUMIFS(DATOS!$AT$50:$AT$58,DATOS!$AR$50:$AR$58,Tabla46[[#This Row],[RESULTADO EVALUACIÓN DEL DISEÑO DEL CONTROL]],DATOS!$AS$50:$AS$58,Tabla46[[#This Row],[RESULTADO EVALUACION DE LA EJECUCION]]))</f>
        <v/>
      </c>
    </row>
    <row r="175" spans="1:21" ht="15" customHeight="1" x14ac:dyDescent="0.25">
      <c r="A175" s="7"/>
      <c r="B175" s="5"/>
      <c r="C175" s="5"/>
      <c r="D175" s="80"/>
      <c r="E175" s="10"/>
      <c r="F175" s="197"/>
      <c r="G175" s="146" t="str">
        <f>IFERROR(VLOOKUP(Tabla46[[#This Row],[ID RIESGO]],'1. IDENTIFICACION DEL RIESGO'!$AB$27:$AL$38,11,0),"")</f>
        <v/>
      </c>
      <c r="H175" s="197"/>
      <c r="I175" s="197"/>
      <c r="J175" s="197"/>
      <c r="K175" s="197"/>
      <c r="L175" s="199"/>
      <c r="M175" s="199"/>
      <c r="N175" s="197" t="str">
        <f>IF(Tabla46[[#This Row],[ID RIESGO]]="","",IF(Tabla46[[#This Row],[DESCRIPCION DEL CONTROL]]="",0,15))</f>
        <v/>
      </c>
      <c r="O175" s="190" t="str">
        <f>IF(Tabla46[[#This Row],[ID RIESGO]]="","",IF(Tabla46[[#This Row],[RESPONSABLE DEL CONTROL (CARGO)]]="",0,20))</f>
        <v/>
      </c>
      <c r="P175" s="399">
        <f>IF(Tabla46[[#This Row],[PERIODICIDAD DE EJECUCIÓN DEL CONTROL]]="",0,20)</f>
        <v>0</v>
      </c>
      <c r="Q17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5" s="399" t="str">
        <f>IF(ISTEXT(Tabla46[[#This Row],[VALOR EVALUACION DISENO]]),"",IF(Tabla46[[#This Row],[VALOR EVALUACION DISENO]]&gt;96,DATOS!$AV$21,IF(Tabla46[[#This Row],[VALOR EVALUACION DISENO]]&gt;=86,DATOS!$AV$22,DATOS!$AV$23)))</f>
        <v/>
      </c>
      <c r="S175" s="324"/>
      <c r="T175" s="146" t="str">
        <f>IFERROR(VLOOKUP(Tabla46[[#This Row],[% DE CUMPLIMIENTO DE LA EJECUCION DEL CONTROL]],DATOS!$AS$39:$AT$41,2,0),"")</f>
        <v/>
      </c>
      <c r="U175" s="147" t="str">
        <f>IF(Tabla46[[#This Row],[RESULTADO EVALUACIÓN DEL DISEÑO DEL CONTROL]]="","",SUMIFS(DATOS!$AT$50:$AT$58,DATOS!$AR$50:$AR$58,Tabla46[[#This Row],[RESULTADO EVALUACIÓN DEL DISEÑO DEL CONTROL]],DATOS!$AS$50:$AS$58,Tabla46[[#This Row],[RESULTADO EVALUACION DE LA EJECUCION]]))</f>
        <v/>
      </c>
    </row>
    <row r="176" spans="1:21" ht="15" customHeight="1" x14ac:dyDescent="0.25">
      <c r="A176" s="7"/>
      <c r="B176" s="5"/>
      <c r="C176" s="5"/>
      <c r="D176" s="80"/>
      <c r="E176" s="10"/>
      <c r="F176" s="197"/>
      <c r="G176" s="146" t="str">
        <f>IFERROR(VLOOKUP(Tabla46[[#This Row],[ID RIESGO]],'1. IDENTIFICACION DEL RIESGO'!$AB$27:$AL$38,11,0),"")</f>
        <v/>
      </c>
      <c r="H176" s="197"/>
      <c r="I176" s="197"/>
      <c r="J176" s="197"/>
      <c r="K176" s="197"/>
      <c r="L176" s="199"/>
      <c r="M176" s="199"/>
      <c r="N176" s="197" t="str">
        <f>IF(Tabla46[[#This Row],[ID RIESGO]]="","",IF(Tabla46[[#This Row],[DESCRIPCION DEL CONTROL]]="",0,15))</f>
        <v/>
      </c>
      <c r="O176" s="190" t="str">
        <f>IF(Tabla46[[#This Row],[ID RIESGO]]="","",IF(Tabla46[[#This Row],[RESPONSABLE DEL CONTROL (CARGO)]]="",0,20))</f>
        <v/>
      </c>
      <c r="P176" s="399">
        <f>IF(Tabla46[[#This Row],[PERIODICIDAD DE EJECUCIÓN DEL CONTROL]]="",0,20)</f>
        <v>0</v>
      </c>
      <c r="Q17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6" s="399" t="str">
        <f>IF(ISTEXT(Tabla46[[#This Row],[VALOR EVALUACION DISENO]]),"",IF(Tabla46[[#This Row],[VALOR EVALUACION DISENO]]&gt;96,DATOS!$AV$21,IF(Tabla46[[#This Row],[VALOR EVALUACION DISENO]]&gt;=86,DATOS!$AV$22,DATOS!$AV$23)))</f>
        <v/>
      </c>
      <c r="S176" s="324"/>
      <c r="T176" s="146" t="str">
        <f>IFERROR(VLOOKUP(Tabla46[[#This Row],[% DE CUMPLIMIENTO DE LA EJECUCION DEL CONTROL]],DATOS!$AS$39:$AT$41,2,0),"")</f>
        <v/>
      </c>
      <c r="U176" s="147" t="str">
        <f>IF(Tabla46[[#This Row],[RESULTADO EVALUACIÓN DEL DISEÑO DEL CONTROL]]="","",SUMIFS(DATOS!$AT$50:$AT$58,DATOS!$AR$50:$AR$58,Tabla46[[#This Row],[RESULTADO EVALUACIÓN DEL DISEÑO DEL CONTROL]],DATOS!$AS$50:$AS$58,Tabla46[[#This Row],[RESULTADO EVALUACION DE LA EJECUCION]]))</f>
        <v/>
      </c>
    </row>
    <row r="177" spans="1:21" ht="15" customHeight="1" x14ac:dyDescent="0.25">
      <c r="A177" s="7"/>
      <c r="B177" s="5"/>
      <c r="C177" s="5"/>
      <c r="D177" s="80"/>
      <c r="E177" s="10"/>
      <c r="F177" s="197"/>
      <c r="G177" s="146" t="str">
        <f>IFERROR(VLOOKUP(Tabla46[[#This Row],[ID RIESGO]],'1. IDENTIFICACION DEL RIESGO'!$AB$27:$AL$38,11,0),"")</f>
        <v/>
      </c>
      <c r="H177" s="197"/>
      <c r="I177" s="197"/>
      <c r="J177" s="197"/>
      <c r="K177" s="197"/>
      <c r="L177" s="199"/>
      <c r="M177" s="199"/>
      <c r="N177" s="197" t="str">
        <f>IF(Tabla46[[#This Row],[ID RIESGO]]="","",IF(Tabla46[[#This Row],[DESCRIPCION DEL CONTROL]]="",0,15))</f>
        <v/>
      </c>
      <c r="O177" s="190" t="str">
        <f>IF(Tabla46[[#This Row],[ID RIESGO]]="","",IF(Tabla46[[#This Row],[RESPONSABLE DEL CONTROL (CARGO)]]="",0,20))</f>
        <v/>
      </c>
      <c r="P177" s="399">
        <f>IF(Tabla46[[#This Row],[PERIODICIDAD DE EJECUCIÓN DEL CONTROL]]="",0,20)</f>
        <v>0</v>
      </c>
      <c r="Q17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7" s="399" t="str">
        <f>IF(ISTEXT(Tabla46[[#This Row],[VALOR EVALUACION DISENO]]),"",IF(Tabla46[[#This Row],[VALOR EVALUACION DISENO]]&gt;96,DATOS!$AV$21,IF(Tabla46[[#This Row],[VALOR EVALUACION DISENO]]&gt;=86,DATOS!$AV$22,DATOS!$AV$23)))</f>
        <v/>
      </c>
      <c r="S177" s="324"/>
      <c r="T177" s="146" t="str">
        <f>IFERROR(VLOOKUP(Tabla46[[#This Row],[% DE CUMPLIMIENTO DE LA EJECUCION DEL CONTROL]],DATOS!$AS$39:$AT$41,2,0),"")</f>
        <v/>
      </c>
      <c r="U177" s="147" t="str">
        <f>IF(Tabla46[[#This Row],[RESULTADO EVALUACIÓN DEL DISEÑO DEL CONTROL]]="","",SUMIFS(DATOS!$AT$50:$AT$58,DATOS!$AR$50:$AR$58,Tabla46[[#This Row],[RESULTADO EVALUACIÓN DEL DISEÑO DEL CONTROL]],DATOS!$AS$50:$AS$58,Tabla46[[#This Row],[RESULTADO EVALUACION DE LA EJECUCION]]))</f>
        <v/>
      </c>
    </row>
    <row r="178" spans="1:21" ht="15" customHeight="1" x14ac:dyDescent="0.25">
      <c r="A178" s="7"/>
      <c r="B178" s="5"/>
      <c r="C178" s="5"/>
      <c r="D178" s="80"/>
      <c r="E178" s="10"/>
      <c r="F178" s="197"/>
      <c r="G178" s="146" t="str">
        <f>IFERROR(VLOOKUP(Tabla46[[#This Row],[ID RIESGO]],'1. IDENTIFICACION DEL RIESGO'!$AB$27:$AL$38,11,0),"")</f>
        <v/>
      </c>
      <c r="H178" s="197"/>
      <c r="I178" s="197"/>
      <c r="J178" s="197"/>
      <c r="K178" s="197"/>
      <c r="L178" s="199"/>
      <c r="M178" s="199"/>
      <c r="N178" s="197" t="str">
        <f>IF(Tabla46[[#This Row],[ID RIESGO]]="","",IF(Tabla46[[#This Row],[DESCRIPCION DEL CONTROL]]="",0,15))</f>
        <v/>
      </c>
      <c r="O178" s="190" t="str">
        <f>IF(Tabla46[[#This Row],[ID RIESGO]]="","",IF(Tabla46[[#This Row],[RESPONSABLE DEL CONTROL (CARGO)]]="",0,20))</f>
        <v/>
      </c>
      <c r="P178" s="399">
        <f>IF(Tabla46[[#This Row],[PERIODICIDAD DE EJECUCIÓN DEL CONTROL]]="",0,20)</f>
        <v>0</v>
      </c>
      <c r="Q17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8" s="399" t="str">
        <f>IF(ISTEXT(Tabla46[[#This Row],[VALOR EVALUACION DISENO]]),"",IF(Tabla46[[#This Row],[VALOR EVALUACION DISENO]]&gt;96,DATOS!$AV$21,IF(Tabla46[[#This Row],[VALOR EVALUACION DISENO]]&gt;=86,DATOS!$AV$22,DATOS!$AV$23)))</f>
        <v/>
      </c>
      <c r="S178" s="324"/>
      <c r="T178" s="146" t="str">
        <f>IFERROR(VLOOKUP(Tabla46[[#This Row],[% DE CUMPLIMIENTO DE LA EJECUCION DEL CONTROL]],DATOS!$AS$39:$AT$41,2,0),"")</f>
        <v/>
      </c>
      <c r="U178" s="147" t="str">
        <f>IF(Tabla46[[#This Row],[RESULTADO EVALUACIÓN DEL DISEÑO DEL CONTROL]]="","",SUMIFS(DATOS!$AT$50:$AT$58,DATOS!$AR$50:$AR$58,Tabla46[[#This Row],[RESULTADO EVALUACIÓN DEL DISEÑO DEL CONTROL]],DATOS!$AS$50:$AS$58,Tabla46[[#This Row],[RESULTADO EVALUACION DE LA EJECUCION]]))</f>
        <v/>
      </c>
    </row>
    <row r="179" spans="1:21" ht="15" customHeight="1" x14ac:dyDescent="0.25">
      <c r="A179" s="7"/>
      <c r="B179" s="5"/>
      <c r="C179" s="5"/>
      <c r="D179" s="80"/>
      <c r="E179" s="10"/>
      <c r="F179" s="197"/>
      <c r="G179" s="146" t="str">
        <f>IFERROR(VLOOKUP(Tabla46[[#This Row],[ID RIESGO]],'1. IDENTIFICACION DEL RIESGO'!$AB$27:$AL$38,11,0),"")</f>
        <v/>
      </c>
      <c r="H179" s="197"/>
      <c r="I179" s="197"/>
      <c r="J179" s="197"/>
      <c r="K179" s="197"/>
      <c r="L179" s="199"/>
      <c r="M179" s="199"/>
      <c r="N179" s="197" t="str">
        <f>IF(Tabla46[[#This Row],[ID RIESGO]]="","",IF(Tabla46[[#This Row],[DESCRIPCION DEL CONTROL]]="",0,15))</f>
        <v/>
      </c>
      <c r="O179" s="190" t="str">
        <f>IF(Tabla46[[#This Row],[ID RIESGO]]="","",IF(Tabla46[[#This Row],[RESPONSABLE DEL CONTROL (CARGO)]]="",0,20))</f>
        <v/>
      </c>
      <c r="P179" s="399">
        <f>IF(Tabla46[[#This Row],[PERIODICIDAD DE EJECUCIÓN DEL CONTROL]]="",0,20)</f>
        <v>0</v>
      </c>
      <c r="Q17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9" s="399" t="str">
        <f>IF(ISTEXT(Tabla46[[#This Row],[VALOR EVALUACION DISENO]]),"",IF(Tabla46[[#This Row],[VALOR EVALUACION DISENO]]&gt;96,DATOS!$AV$21,IF(Tabla46[[#This Row],[VALOR EVALUACION DISENO]]&gt;=86,DATOS!$AV$22,DATOS!$AV$23)))</f>
        <v/>
      </c>
      <c r="S179" s="324"/>
      <c r="T179" s="146" t="str">
        <f>IFERROR(VLOOKUP(Tabla46[[#This Row],[% DE CUMPLIMIENTO DE LA EJECUCION DEL CONTROL]],DATOS!$AS$39:$AT$41,2,0),"")</f>
        <v/>
      </c>
      <c r="U179" s="147" t="str">
        <f>IF(Tabla46[[#This Row],[RESULTADO EVALUACIÓN DEL DISEÑO DEL CONTROL]]="","",SUMIFS(DATOS!$AT$50:$AT$58,DATOS!$AR$50:$AR$58,Tabla46[[#This Row],[RESULTADO EVALUACIÓN DEL DISEÑO DEL CONTROL]],DATOS!$AS$50:$AS$58,Tabla46[[#This Row],[RESULTADO EVALUACION DE LA EJECUCION]]))</f>
        <v/>
      </c>
    </row>
    <row r="180" spans="1:21" ht="15" customHeight="1" x14ac:dyDescent="0.25">
      <c r="A180" s="7"/>
      <c r="B180" s="5"/>
      <c r="C180" s="5"/>
      <c r="D180" s="80"/>
      <c r="E180" s="10"/>
      <c r="F180" s="197"/>
      <c r="G180" s="146" t="str">
        <f>IFERROR(VLOOKUP(Tabla46[[#This Row],[ID RIESGO]],'1. IDENTIFICACION DEL RIESGO'!$AB$27:$AL$38,11,0),"")</f>
        <v/>
      </c>
      <c r="H180" s="197"/>
      <c r="I180" s="197"/>
      <c r="J180" s="197"/>
      <c r="K180" s="197"/>
      <c r="L180" s="199"/>
      <c r="M180" s="199"/>
      <c r="N180" s="197" t="str">
        <f>IF(Tabla46[[#This Row],[ID RIESGO]]="","",IF(Tabla46[[#This Row],[DESCRIPCION DEL CONTROL]]="",0,15))</f>
        <v/>
      </c>
      <c r="O180" s="190" t="str">
        <f>IF(Tabla46[[#This Row],[ID RIESGO]]="","",IF(Tabla46[[#This Row],[RESPONSABLE DEL CONTROL (CARGO)]]="",0,20))</f>
        <v/>
      </c>
      <c r="P180" s="399">
        <f>IF(Tabla46[[#This Row],[PERIODICIDAD DE EJECUCIÓN DEL CONTROL]]="",0,20)</f>
        <v>0</v>
      </c>
      <c r="Q18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0" s="399" t="str">
        <f>IF(ISTEXT(Tabla46[[#This Row],[VALOR EVALUACION DISENO]]),"",IF(Tabla46[[#This Row],[VALOR EVALUACION DISENO]]&gt;96,DATOS!$AV$21,IF(Tabla46[[#This Row],[VALOR EVALUACION DISENO]]&gt;=86,DATOS!$AV$22,DATOS!$AV$23)))</f>
        <v/>
      </c>
      <c r="S180" s="324"/>
      <c r="T180" s="146" t="str">
        <f>IFERROR(VLOOKUP(Tabla46[[#This Row],[% DE CUMPLIMIENTO DE LA EJECUCION DEL CONTROL]],DATOS!$AS$39:$AT$41,2,0),"")</f>
        <v/>
      </c>
      <c r="U180" s="147" t="str">
        <f>IF(Tabla46[[#This Row],[RESULTADO EVALUACIÓN DEL DISEÑO DEL CONTROL]]="","",SUMIFS(DATOS!$AT$50:$AT$58,DATOS!$AR$50:$AR$58,Tabla46[[#This Row],[RESULTADO EVALUACIÓN DEL DISEÑO DEL CONTROL]],DATOS!$AS$50:$AS$58,Tabla46[[#This Row],[RESULTADO EVALUACION DE LA EJECUCION]]))</f>
        <v/>
      </c>
    </row>
    <row r="181" spans="1:21" ht="15" customHeight="1" x14ac:dyDescent="0.25">
      <c r="A181" s="7"/>
      <c r="B181" s="5"/>
      <c r="C181" s="5"/>
      <c r="D181" s="80"/>
      <c r="E181" s="10"/>
      <c r="F181" s="197"/>
      <c r="G181" s="146" t="str">
        <f>IFERROR(VLOOKUP(Tabla46[[#This Row],[ID RIESGO]],'1. IDENTIFICACION DEL RIESGO'!$AB$27:$AL$38,11,0),"")</f>
        <v/>
      </c>
      <c r="H181" s="197"/>
      <c r="I181" s="197"/>
      <c r="J181" s="197"/>
      <c r="K181" s="197"/>
      <c r="L181" s="199"/>
      <c r="M181" s="199"/>
      <c r="N181" s="197" t="str">
        <f>IF(Tabla46[[#This Row],[ID RIESGO]]="","",IF(Tabla46[[#This Row],[DESCRIPCION DEL CONTROL]]="",0,15))</f>
        <v/>
      </c>
      <c r="O181" s="190" t="str">
        <f>IF(Tabla46[[#This Row],[ID RIESGO]]="","",IF(Tabla46[[#This Row],[RESPONSABLE DEL CONTROL (CARGO)]]="",0,20))</f>
        <v/>
      </c>
      <c r="P181" s="399">
        <f>IF(Tabla46[[#This Row],[PERIODICIDAD DE EJECUCIÓN DEL CONTROL]]="",0,20)</f>
        <v>0</v>
      </c>
      <c r="Q18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1" s="399" t="str">
        <f>IF(ISTEXT(Tabla46[[#This Row],[VALOR EVALUACION DISENO]]),"",IF(Tabla46[[#This Row],[VALOR EVALUACION DISENO]]&gt;96,DATOS!$AV$21,IF(Tabla46[[#This Row],[VALOR EVALUACION DISENO]]&gt;=86,DATOS!$AV$22,DATOS!$AV$23)))</f>
        <v/>
      </c>
      <c r="S181" s="324"/>
      <c r="T181" s="146" t="str">
        <f>IFERROR(VLOOKUP(Tabla46[[#This Row],[% DE CUMPLIMIENTO DE LA EJECUCION DEL CONTROL]],DATOS!$AS$39:$AT$41,2,0),"")</f>
        <v/>
      </c>
      <c r="U181" s="147" t="str">
        <f>IF(Tabla46[[#This Row],[RESULTADO EVALUACIÓN DEL DISEÑO DEL CONTROL]]="","",SUMIFS(DATOS!$AT$50:$AT$58,DATOS!$AR$50:$AR$58,Tabla46[[#This Row],[RESULTADO EVALUACIÓN DEL DISEÑO DEL CONTROL]],DATOS!$AS$50:$AS$58,Tabla46[[#This Row],[RESULTADO EVALUACION DE LA EJECUCION]]))</f>
        <v/>
      </c>
    </row>
    <row r="182" spans="1:21" ht="15" customHeight="1" x14ac:dyDescent="0.25">
      <c r="A182" s="7"/>
      <c r="B182" s="5"/>
      <c r="C182" s="5"/>
      <c r="D182" s="80"/>
      <c r="E182" s="10"/>
      <c r="F182" s="197"/>
      <c r="G182" s="146" t="str">
        <f>IFERROR(VLOOKUP(Tabla46[[#This Row],[ID RIESGO]],'1. IDENTIFICACION DEL RIESGO'!$AB$27:$AL$38,11,0),"")</f>
        <v/>
      </c>
      <c r="H182" s="197"/>
      <c r="I182" s="197"/>
      <c r="J182" s="197"/>
      <c r="K182" s="197"/>
      <c r="L182" s="199"/>
      <c r="M182" s="199"/>
      <c r="N182" s="197" t="str">
        <f>IF(Tabla46[[#This Row],[ID RIESGO]]="","",IF(Tabla46[[#This Row],[DESCRIPCION DEL CONTROL]]="",0,15))</f>
        <v/>
      </c>
      <c r="O182" s="190" t="str">
        <f>IF(Tabla46[[#This Row],[ID RIESGO]]="","",IF(Tabla46[[#This Row],[RESPONSABLE DEL CONTROL (CARGO)]]="",0,20))</f>
        <v/>
      </c>
      <c r="P182" s="399">
        <f>IF(Tabla46[[#This Row],[PERIODICIDAD DE EJECUCIÓN DEL CONTROL]]="",0,20)</f>
        <v>0</v>
      </c>
      <c r="Q18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2" s="399" t="str">
        <f>IF(ISTEXT(Tabla46[[#This Row],[VALOR EVALUACION DISENO]]),"",IF(Tabla46[[#This Row],[VALOR EVALUACION DISENO]]&gt;96,DATOS!$AV$21,IF(Tabla46[[#This Row],[VALOR EVALUACION DISENO]]&gt;=86,DATOS!$AV$22,DATOS!$AV$23)))</f>
        <v/>
      </c>
      <c r="S182" s="324"/>
      <c r="T182" s="146" t="str">
        <f>IFERROR(VLOOKUP(Tabla46[[#This Row],[% DE CUMPLIMIENTO DE LA EJECUCION DEL CONTROL]],DATOS!$AS$39:$AT$41,2,0),"")</f>
        <v/>
      </c>
      <c r="U182" s="147" t="str">
        <f>IF(Tabla46[[#This Row],[RESULTADO EVALUACIÓN DEL DISEÑO DEL CONTROL]]="","",SUMIFS(DATOS!$AT$50:$AT$58,DATOS!$AR$50:$AR$58,Tabla46[[#This Row],[RESULTADO EVALUACIÓN DEL DISEÑO DEL CONTROL]],DATOS!$AS$50:$AS$58,Tabla46[[#This Row],[RESULTADO EVALUACION DE LA EJECUCION]]))</f>
        <v/>
      </c>
    </row>
    <row r="183" spans="1:21" ht="15" customHeight="1" x14ac:dyDescent="0.25">
      <c r="A183" s="7"/>
      <c r="B183" s="5"/>
      <c r="C183" s="5"/>
      <c r="D183" s="80"/>
      <c r="E183" s="10"/>
      <c r="F183" s="197"/>
      <c r="G183" s="146" t="str">
        <f>IFERROR(VLOOKUP(Tabla46[[#This Row],[ID RIESGO]],'1. IDENTIFICACION DEL RIESGO'!$AB$27:$AL$38,11,0),"")</f>
        <v/>
      </c>
      <c r="H183" s="197"/>
      <c r="I183" s="197"/>
      <c r="J183" s="197"/>
      <c r="K183" s="197"/>
      <c r="L183" s="199"/>
      <c r="M183" s="199"/>
      <c r="N183" s="197" t="str">
        <f>IF(Tabla46[[#This Row],[ID RIESGO]]="","",IF(Tabla46[[#This Row],[DESCRIPCION DEL CONTROL]]="",0,15))</f>
        <v/>
      </c>
      <c r="O183" s="190" t="str">
        <f>IF(Tabla46[[#This Row],[ID RIESGO]]="","",IF(Tabla46[[#This Row],[RESPONSABLE DEL CONTROL (CARGO)]]="",0,20))</f>
        <v/>
      </c>
      <c r="P183" s="399">
        <f>IF(Tabla46[[#This Row],[PERIODICIDAD DE EJECUCIÓN DEL CONTROL]]="",0,20)</f>
        <v>0</v>
      </c>
      <c r="Q18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3" s="399" t="str">
        <f>IF(ISTEXT(Tabla46[[#This Row],[VALOR EVALUACION DISENO]]),"",IF(Tabla46[[#This Row],[VALOR EVALUACION DISENO]]&gt;96,DATOS!$AV$21,IF(Tabla46[[#This Row],[VALOR EVALUACION DISENO]]&gt;=86,DATOS!$AV$22,DATOS!$AV$23)))</f>
        <v/>
      </c>
      <c r="S183" s="324"/>
      <c r="T183" s="146" t="str">
        <f>IFERROR(VLOOKUP(Tabla46[[#This Row],[% DE CUMPLIMIENTO DE LA EJECUCION DEL CONTROL]],DATOS!$AS$39:$AT$41,2,0),"")</f>
        <v/>
      </c>
      <c r="U183" s="147" t="str">
        <f>IF(Tabla46[[#This Row],[RESULTADO EVALUACIÓN DEL DISEÑO DEL CONTROL]]="","",SUMIFS(DATOS!$AT$50:$AT$58,DATOS!$AR$50:$AR$58,Tabla46[[#This Row],[RESULTADO EVALUACIÓN DEL DISEÑO DEL CONTROL]],DATOS!$AS$50:$AS$58,Tabla46[[#This Row],[RESULTADO EVALUACION DE LA EJECUCION]]))</f>
        <v/>
      </c>
    </row>
    <row r="184" spans="1:21" ht="15" customHeight="1" x14ac:dyDescent="0.25">
      <c r="A184" s="7"/>
      <c r="B184" s="5"/>
      <c r="C184" s="5"/>
      <c r="D184" s="80"/>
      <c r="E184" s="10"/>
      <c r="F184" s="197"/>
      <c r="G184" s="146" t="str">
        <f>IFERROR(VLOOKUP(Tabla46[[#This Row],[ID RIESGO]],'1. IDENTIFICACION DEL RIESGO'!$AB$27:$AL$38,11,0),"")</f>
        <v/>
      </c>
      <c r="H184" s="197"/>
      <c r="I184" s="197"/>
      <c r="J184" s="197"/>
      <c r="K184" s="197"/>
      <c r="L184" s="199"/>
      <c r="M184" s="199"/>
      <c r="N184" s="197" t="str">
        <f>IF(Tabla46[[#This Row],[ID RIESGO]]="","",IF(Tabla46[[#This Row],[DESCRIPCION DEL CONTROL]]="",0,15))</f>
        <v/>
      </c>
      <c r="O184" s="190" t="str">
        <f>IF(Tabla46[[#This Row],[ID RIESGO]]="","",IF(Tabla46[[#This Row],[RESPONSABLE DEL CONTROL (CARGO)]]="",0,20))</f>
        <v/>
      </c>
      <c r="P184" s="399">
        <f>IF(Tabla46[[#This Row],[PERIODICIDAD DE EJECUCIÓN DEL CONTROL]]="",0,20)</f>
        <v>0</v>
      </c>
      <c r="Q18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4" s="399" t="str">
        <f>IF(ISTEXT(Tabla46[[#This Row],[VALOR EVALUACION DISENO]]),"",IF(Tabla46[[#This Row],[VALOR EVALUACION DISENO]]&gt;96,DATOS!$AV$21,IF(Tabla46[[#This Row],[VALOR EVALUACION DISENO]]&gt;=86,DATOS!$AV$22,DATOS!$AV$23)))</f>
        <v/>
      </c>
      <c r="S184" s="324"/>
      <c r="T184" s="146" t="str">
        <f>IFERROR(VLOOKUP(Tabla46[[#This Row],[% DE CUMPLIMIENTO DE LA EJECUCION DEL CONTROL]],DATOS!$AS$39:$AT$41,2,0),"")</f>
        <v/>
      </c>
      <c r="U184" s="147" t="str">
        <f>IF(Tabla46[[#This Row],[RESULTADO EVALUACIÓN DEL DISEÑO DEL CONTROL]]="","",SUMIFS(DATOS!$AT$50:$AT$58,DATOS!$AR$50:$AR$58,Tabla46[[#This Row],[RESULTADO EVALUACIÓN DEL DISEÑO DEL CONTROL]],DATOS!$AS$50:$AS$58,Tabla46[[#This Row],[RESULTADO EVALUACION DE LA EJECUCION]]))</f>
        <v/>
      </c>
    </row>
    <row r="185" spans="1:21" ht="15" customHeight="1" x14ac:dyDescent="0.25">
      <c r="A185" s="7"/>
      <c r="B185" s="5"/>
      <c r="C185" s="5"/>
      <c r="D185" s="80"/>
      <c r="E185" s="10"/>
      <c r="F185" s="197"/>
      <c r="G185" s="146" t="str">
        <f>IFERROR(VLOOKUP(Tabla46[[#This Row],[ID RIESGO]],'1. IDENTIFICACION DEL RIESGO'!$AB$27:$AL$38,11,0),"")</f>
        <v/>
      </c>
      <c r="H185" s="197"/>
      <c r="I185" s="197"/>
      <c r="J185" s="197"/>
      <c r="K185" s="197"/>
      <c r="L185" s="199"/>
      <c r="M185" s="199"/>
      <c r="N185" s="197" t="str">
        <f>IF(Tabla46[[#This Row],[ID RIESGO]]="","",IF(Tabla46[[#This Row],[DESCRIPCION DEL CONTROL]]="",0,15))</f>
        <v/>
      </c>
      <c r="O185" s="190" t="str">
        <f>IF(Tabla46[[#This Row],[ID RIESGO]]="","",IF(Tabla46[[#This Row],[RESPONSABLE DEL CONTROL (CARGO)]]="",0,20))</f>
        <v/>
      </c>
      <c r="P185" s="399">
        <f>IF(Tabla46[[#This Row],[PERIODICIDAD DE EJECUCIÓN DEL CONTROL]]="",0,20)</f>
        <v>0</v>
      </c>
      <c r="Q18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5" s="399" t="str">
        <f>IF(ISTEXT(Tabla46[[#This Row],[VALOR EVALUACION DISENO]]),"",IF(Tabla46[[#This Row],[VALOR EVALUACION DISENO]]&gt;96,DATOS!$AV$21,IF(Tabla46[[#This Row],[VALOR EVALUACION DISENO]]&gt;=86,DATOS!$AV$22,DATOS!$AV$23)))</f>
        <v/>
      </c>
      <c r="S185" s="324"/>
      <c r="T185" s="146" t="str">
        <f>IFERROR(VLOOKUP(Tabla46[[#This Row],[% DE CUMPLIMIENTO DE LA EJECUCION DEL CONTROL]],DATOS!$AS$39:$AT$41,2,0),"")</f>
        <v/>
      </c>
      <c r="U185" s="147" t="str">
        <f>IF(Tabla46[[#This Row],[RESULTADO EVALUACIÓN DEL DISEÑO DEL CONTROL]]="","",SUMIFS(DATOS!$AT$50:$AT$58,DATOS!$AR$50:$AR$58,Tabla46[[#This Row],[RESULTADO EVALUACIÓN DEL DISEÑO DEL CONTROL]],DATOS!$AS$50:$AS$58,Tabla46[[#This Row],[RESULTADO EVALUACION DE LA EJECUCION]]))</f>
        <v/>
      </c>
    </row>
    <row r="186" spans="1:21" ht="15" customHeight="1" x14ac:dyDescent="0.25">
      <c r="A186" s="7"/>
      <c r="B186" s="5"/>
      <c r="C186" s="5"/>
      <c r="D186" s="80"/>
      <c r="E186" s="10"/>
      <c r="F186" s="197"/>
      <c r="G186" s="146" t="str">
        <f>IFERROR(VLOOKUP(Tabla46[[#This Row],[ID RIESGO]],'1. IDENTIFICACION DEL RIESGO'!$AB$27:$AL$38,11,0),"")</f>
        <v/>
      </c>
      <c r="H186" s="197"/>
      <c r="I186" s="197"/>
      <c r="J186" s="197"/>
      <c r="K186" s="197"/>
      <c r="L186" s="199"/>
      <c r="M186" s="199"/>
      <c r="N186" s="197" t="str">
        <f>IF(Tabla46[[#This Row],[ID RIESGO]]="","",IF(Tabla46[[#This Row],[DESCRIPCION DEL CONTROL]]="",0,15))</f>
        <v/>
      </c>
      <c r="O186" s="190" t="str">
        <f>IF(Tabla46[[#This Row],[ID RIESGO]]="","",IF(Tabla46[[#This Row],[RESPONSABLE DEL CONTROL (CARGO)]]="",0,20))</f>
        <v/>
      </c>
      <c r="P186" s="399">
        <f>IF(Tabla46[[#This Row],[PERIODICIDAD DE EJECUCIÓN DEL CONTROL]]="",0,20)</f>
        <v>0</v>
      </c>
      <c r="Q18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6" s="399" t="str">
        <f>IF(ISTEXT(Tabla46[[#This Row],[VALOR EVALUACION DISENO]]),"",IF(Tabla46[[#This Row],[VALOR EVALUACION DISENO]]&gt;96,DATOS!$AV$21,IF(Tabla46[[#This Row],[VALOR EVALUACION DISENO]]&gt;=86,DATOS!$AV$22,DATOS!$AV$23)))</f>
        <v/>
      </c>
      <c r="S186" s="324"/>
      <c r="T186" s="146" t="str">
        <f>IFERROR(VLOOKUP(Tabla46[[#This Row],[% DE CUMPLIMIENTO DE LA EJECUCION DEL CONTROL]],DATOS!$AS$39:$AT$41,2,0),"")</f>
        <v/>
      </c>
      <c r="U186" s="147" t="str">
        <f>IF(Tabla46[[#This Row],[RESULTADO EVALUACIÓN DEL DISEÑO DEL CONTROL]]="","",SUMIFS(DATOS!$AT$50:$AT$58,DATOS!$AR$50:$AR$58,Tabla46[[#This Row],[RESULTADO EVALUACIÓN DEL DISEÑO DEL CONTROL]],DATOS!$AS$50:$AS$58,Tabla46[[#This Row],[RESULTADO EVALUACION DE LA EJECUCION]]))</f>
        <v/>
      </c>
    </row>
    <row r="187" spans="1:21" ht="15" customHeight="1" x14ac:dyDescent="0.25">
      <c r="A187" s="7"/>
      <c r="B187" s="5"/>
      <c r="C187" s="5"/>
      <c r="D187" s="80"/>
      <c r="E187" s="10"/>
      <c r="F187" s="197"/>
      <c r="G187" s="146" t="str">
        <f>IFERROR(VLOOKUP(Tabla46[[#This Row],[ID RIESGO]],'1. IDENTIFICACION DEL RIESGO'!$AB$27:$AL$38,11,0),"")</f>
        <v/>
      </c>
      <c r="H187" s="197"/>
      <c r="I187" s="197"/>
      <c r="J187" s="197"/>
      <c r="K187" s="197"/>
      <c r="L187" s="199"/>
      <c r="M187" s="199"/>
      <c r="N187" s="197" t="str">
        <f>IF(Tabla46[[#This Row],[ID RIESGO]]="","",IF(Tabla46[[#This Row],[DESCRIPCION DEL CONTROL]]="",0,15))</f>
        <v/>
      </c>
      <c r="O187" s="190" t="str">
        <f>IF(Tabla46[[#This Row],[ID RIESGO]]="","",IF(Tabla46[[#This Row],[RESPONSABLE DEL CONTROL (CARGO)]]="",0,20))</f>
        <v/>
      </c>
      <c r="P187" s="399">
        <f>IF(Tabla46[[#This Row],[PERIODICIDAD DE EJECUCIÓN DEL CONTROL]]="",0,20)</f>
        <v>0</v>
      </c>
      <c r="Q18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7" s="399" t="str">
        <f>IF(ISTEXT(Tabla46[[#This Row],[VALOR EVALUACION DISENO]]),"",IF(Tabla46[[#This Row],[VALOR EVALUACION DISENO]]&gt;96,DATOS!$AV$21,IF(Tabla46[[#This Row],[VALOR EVALUACION DISENO]]&gt;=86,DATOS!$AV$22,DATOS!$AV$23)))</f>
        <v/>
      </c>
      <c r="S187" s="324"/>
      <c r="T187" s="146" t="str">
        <f>IFERROR(VLOOKUP(Tabla46[[#This Row],[% DE CUMPLIMIENTO DE LA EJECUCION DEL CONTROL]],DATOS!$AS$39:$AT$41,2,0),"")</f>
        <v/>
      </c>
      <c r="U187" s="147" t="str">
        <f>IF(Tabla46[[#This Row],[RESULTADO EVALUACIÓN DEL DISEÑO DEL CONTROL]]="","",SUMIFS(DATOS!$AT$50:$AT$58,DATOS!$AR$50:$AR$58,Tabla46[[#This Row],[RESULTADO EVALUACIÓN DEL DISEÑO DEL CONTROL]],DATOS!$AS$50:$AS$58,Tabla46[[#This Row],[RESULTADO EVALUACION DE LA EJECUCION]]))</f>
        <v/>
      </c>
    </row>
    <row r="188" spans="1:21" ht="15" customHeight="1" x14ac:dyDescent="0.25">
      <c r="A188" s="7"/>
      <c r="B188" s="5"/>
      <c r="C188" s="5"/>
      <c r="D188" s="80"/>
      <c r="E188" s="10"/>
      <c r="F188" s="197"/>
      <c r="G188" s="146" t="str">
        <f>IFERROR(VLOOKUP(Tabla46[[#This Row],[ID RIESGO]],'1. IDENTIFICACION DEL RIESGO'!$AB$27:$AL$38,11,0),"")</f>
        <v/>
      </c>
      <c r="H188" s="197"/>
      <c r="I188" s="197"/>
      <c r="J188" s="197"/>
      <c r="K188" s="197"/>
      <c r="L188" s="199"/>
      <c r="M188" s="199"/>
      <c r="N188" s="197" t="str">
        <f>IF(Tabla46[[#This Row],[ID RIESGO]]="","",IF(Tabla46[[#This Row],[DESCRIPCION DEL CONTROL]]="",0,15))</f>
        <v/>
      </c>
      <c r="O188" s="190" t="str">
        <f>IF(Tabla46[[#This Row],[ID RIESGO]]="","",IF(Tabla46[[#This Row],[RESPONSABLE DEL CONTROL (CARGO)]]="",0,20))</f>
        <v/>
      </c>
      <c r="P188" s="399">
        <f>IF(Tabla46[[#This Row],[PERIODICIDAD DE EJECUCIÓN DEL CONTROL]]="",0,20)</f>
        <v>0</v>
      </c>
      <c r="Q18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8" s="399" t="str">
        <f>IF(ISTEXT(Tabla46[[#This Row],[VALOR EVALUACION DISENO]]),"",IF(Tabla46[[#This Row],[VALOR EVALUACION DISENO]]&gt;96,DATOS!$AV$21,IF(Tabla46[[#This Row],[VALOR EVALUACION DISENO]]&gt;=86,DATOS!$AV$22,DATOS!$AV$23)))</f>
        <v/>
      </c>
      <c r="S188" s="324"/>
      <c r="T188" s="146" t="str">
        <f>IFERROR(VLOOKUP(Tabla46[[#This Row],[% DE CUMPLIMIENTO DE LA EJECUCION DEL CONTROL]],DATOS!$AS$39:$AT$41,2,0),"")</f>
        <v/>
      </c>
      <c r="U188" s="147" t="str">
        <f>IF(Tabla46[[#This Row],[RESULTADO EVALUACIÓN DEL DISEÑO DEL CONTROL]]="","",SUMIFS(DATOS!$AT$50:$AT$58,DATOS!$AR$50:$AR$58,Tabla46[[#This Row],[RESULTADO EVALUACIÓN DEL DISEÑO DEL CONTROL]],DATOS!$AS$50:$AS$58,Tabla46[[#This Row],[RESULTADO EVALUACION DE LA EJECUCION]]))</f>
        <v/>
      </c>
    </row>
    <row r="189" spans="1:21" ht="15" customHeight="1" x14ac:dyDescent="0.25">
      <c r="A189" s="7"/>
      <c r="B189" s="5"/>
      <c r="C189" s="5"/>
      <c r="D189" s="80"/>
      <c r="E189" s="10"/>
      <c r="F189" s="197"/>
      <c r="G189" s="146" t="str">
        <f>IFERROR(VLOOKUP(Tabla46[[#This Row],[ID RIESGO]],'1. IDENTIFICACION DEL RIESGO'!$AB$27:$AL$38,11,0),"")</f>
        <v/>
      </c>
      <c r="H189" s="197"/>
      <c r="I189" s="197"/>
      <c r="J189" s="197"/>
      <c r="K189" s="197"/>
      <c r="L189" s="199"/>
      <c r="M189" s="199"/>
      <c r="N189" s="197" t="str">
        <f>IF(Tabla46[[#This Row],[ID RIESGO]]="","",IF(Tabla46[[#This Row],[DESCRIPCION DEL CONTROL]]="",0,15))</f>
        <v/>
      </c>
      <c r="O189" s="190" t="str">
        <f>IF(Tabla46[[#This Row],[ID RIESGO]]="","",IF(Tabla46[[#This Row],[RESPONSABLE DEL CONTROL (CARGO)]]="",0,20))</f>
        <v/>
      </c>
      <c r="P189" s="399">
        <f>IF(Tabla46[[#This Row],[PERIODICIDAD DE EJECUCIÓN DEL CONTROL]]="",0,20)</f>
        <v>0</v>
      </c>
      <c r="Q18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9" s="399" t="str">
        <f>IF(ISTEXT(Tabla46[[#This Row],[VALOR EVALUACION DISENO]]),"",IF(Tabla46[[#This Row],[VALOR EVALUACION DISENO]]&gt;96,DATOS!$AV$21,IF(Tabla46[[#This Row],[VALOR EVALUACION DISENO]]&gt;=86,DATOS!$AV$22,DATOS!$AV$23)))</f>
        <v/>
      </c>
      <c r="S189" s="324"/>
      <c r="T189" s="146" t="str">
        <f>IFERROR(VLOOKUP(Tabla46[[#This Row],[% DE CUMPLIMIENTO DE LA EJECUCION DEL CONTROL]],DATOS!$AS$39:$AT$41,2,0),"")</f>
        <v/>
      </c>
      <c r="U189" s="147" t="str">
        <f>IF(Tabla46[[#This Row],[RESULTADO EVALUACIÓN DEL DISEÑO DEL CONTROL]]="","",SUMIFS(DATOS!$AT$50:$AT$58,DATOS!$AR$50:$AR$58,Tabla46[[#This Row],[RESULTADO EVALUACIÓN DEL DISEÑO DEL CONTROL]],DATOS!$AS$50:$AS$58,Tabla46[[#This Row],[RESULTADO EVALUACION DE LA EJECUCION]]))</f>
        <v/>
      </c>
    </row>
    <row r="190" spans="1:21" ht="15" customHeight="1" x14ac:dyDescent="0.25">
      <c r="A190" s="7"/>
      <c r="B190" s="5"/>
      <c r="C190" s="5"/>
      <c r="D190" s="80"/>
      <c r="E190" s="10"/>
      <c r="F190" s="197"/>
      <c r="G190" s="146" t="str">
        <f>IFERROR(VLOOKUP(Tabla46[[#This Row],[ID RIESGO]],'1. IDENTIFICACION DEL RIESGO'!$AB$27:$AL$38,11,0),"")</f>
        <v/>
      </c>
      <c r="H190" s="197"/>
      <c r="I190" s="197"/>
      <c r="J190" s="197"/>
      <c r="K190" s="197"/>
      <c r="L190" s="199"/>
      <c r="M190" s="199"/>
      <c r="N190" s="197" t="str">
        <f>IF(Tabla46[[#This Row],[ID RIESGO]]="","",IF(Tabla46[[#This Row],[DESCRIPCION DEL CONTROL]]="",0,15))</f>
        <v/>
      </c>
      <c r="O190" s="190" t="str">
        <f>IF(Tabla46[[#This Row],[ID RIESGO]]="","",IF(Tabla46[[#This Row],[RESPONSABLE DEL CONTROL (CARGO)]]="",0,20))</f>
        <v/>
      </c>
      <c r="P190" s="399">
        <f>IF(Tabla46[[#This Row],[PERIODICIDAD DE EJECUCIÓN DEL CONTROL]]="",0,20)</f>
        <v>0</v>
      </c>
      <c r="Q19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0" s="399" t="str">
        <f>IF(ISTEXT(Tabla46[[#This Row],[VALOR EVALUACION DISENO]]),"",IF(Tabla46[[#This Row],[VALOR EVALUACION DISENO]]&gt;96,DATOS!$AV$21,IF(Tabla46[[#This Row],[VALOR EVALUACION DISENO]]&gt;=86,DATOS!$AV$22,DATOS!$AV$23)))</f>
        <v/>
      </c>
      <c r="S190" s="324"/>
      <c r="T190" s="146" t="str">
        <f>IFERROR(VLOOKUP(Tabla46[[#This Row],[% DE CUMPLIMIENTO DE LA EJECUCION DEL CONTROL]],DATOS!$AS$39:$AT$41,2,0),"")</f>
        <v/>
      </c>
      <c r="U190" s="147" t="str">
        <f>IF(Tabla46[[#This Row],[RESULTADO EVALUACIÓN DEL DISEÑO DEL CONTROL]]="","",SUMIFS(DATOS!$AT$50:$AT$58,DATOS!$AR$50:$AR$58,Tabla46[[#This Row],[RESULTADO EVALUACIÓN DEL DISEÑO DEL CONTROL]],DATOS!$AS$50:$AS$58,Tabla46[[#This Row],[RESULTADO EVALUACION DE LA EJECUCION]]))</f>
        <v/>
      </c>
    </row>
    <row r="191" spans="1:21" ht="15" customHeight="1" x14ac:dyDescent="0.25">
      <c r="A191" s="7"/>
      <c r="B191" s="5"/>
      <c r="C191" s="5"/>
      <c r="D191" s="80"/>
      <c r="E191" s="10"/>
      <c r="F191" s="197"/>
      <c r="G191" s="146" t="str">
        <f>IFERROR(VLOOKUP(Tabla46[[#This Row],[ID RIESGO]],'1. IDENTIFICACION DEL RIESGO'!$AB$27:$AL$38,11,0),"")</f>
        <v/>
      </c>
      <c r="H191" s="197"/>
      <c r="I191" s="197"/>
      <c r="J191" s="197"/>
      <c r="K191" s="197"/>
      <c r="L191" s="199"/>
      <c r="M191" s="199"/>
      <c r="N191" s="197" t="str">
        <f>IF(Tabla46[[#This Row],[ID RIESGO]]="","",IF(Tabla46[[#This Row],[DESCRIPCION DEL CONTROL]]="",0,15))</f>
        <v/>
      </c>
      <c r="O191" s="190" t="str">
        <f>IF(Tabla46[[#This Row],[ID RIESGO]]="","",IF(Tabla46[[#This Row],[RESPONSABLE DEL CONTROL (CARGO)]]="",0,20))</f>
        <v/>
      </c>
      <c r="P191" s="399">
        <f>IF(Tabla46[[#This Row],[PERIODICIDAD DE EJECUCIÓN DEL CONTROL]]="",0,20)</f>
        <v>0</v>
      </c>
      <c r="Q19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1" s="399" t="str">
        <f>IF(ISTEXT(Tabla46[[#This Row],[VALOR EVALUACION DISENO]]),"",IF(Tabla46[[#This Row],[VALOR EVALUACION DISENO]]&gt;96,DATOS!$AV$21,IF(Tabla46[[#This Row],[VALOR EVALUACION DISENO]]&gt;=86,DATOS!$AV$22,DATOS!$AV$23)))</f>
        <v/>
      </c>
      <c r="S191" s="324"/>
      <c r="T191" s="146" t="str">
        <f>IFERROR(VLOOKUP(Tabla46[[#This Row],[% DE CUMPLIMIENTO DE LA EJECUCION DEL CONTROL]],DATOS!$AS$39:$AT$41,2,0),"")</f>
        <v/>
      </c>
      <c r="U191" s="147" t="str">
        <f>IF(Tabla46[[#This Row],[RESULTADO EVALUACIÓN DEL DISEÑO DEL CONTROL]]="","",SUMIFS(DATOS!$AT$50:$AT$58,DATOS!$AR$50:$AR$58,Tabla46[[#This Row],[RESULTADO EVALUACIÓN DEL DISEÑO DEL CONTROL]],DATOS!$AS$50:$AS$58,Tabla46[[#This Row],[RESULTADO EVALUACION DE LA EJECUCION]]))</f>
        <v/>
      </c>
    </row>
    <row r="192" spans="1:21" ht="15" customHeight="1" x14ac:dyDescent="0.25">
      <c r="A192" s="7"/>
      <c r="B192" s="5"/>
      <c r="C192" s="5"/>
      <c r="D192" s="80"/>
      <c r="E192" s="10"/>
      <c r="F192" s="197"/>
      <c r="G192" s="146" t="str">
        <f>IFERROR(VLOOKUP(Tabla46[[#This Row],[ID RIESGO]],'1. IDENTIFICACION DEL RIESGO'!$AB$27:$AL$38,11,0),"")</f>
        <v/>
      </c>
      <c r="H192" s="197"/>
      <c r="I192" s="197"/>
      <c r="J192" s="197"/>
      <c r="K192" s="197"/>
      <c r="L192" s="199"/>
      <c r="M192" s="199"/>
      <c r="N192" s="197" t="str">
        <f>IF(Tabla46[[#This Row],[ID RIESGO]]="","",IF(Tabla46[[#This Row],[DESCRIPCION DEL CONTROL]]="",0,15))</f>
        <v/>
      </c>
      <c r="O192" s="190" t="str">
        <f>IF(Tabla46[[#This Row],[ID RIESGO]]="","",IF(Tabla46[[#This Row],[RESPONSABLE DEL CONTROL (CARGO)]]="",0,20))</f>
        <v/>
      </c>
      <c r="P192" s="399">
        <f>IF(Tabla46[[#This Row],[PERIODICIDAD DE EJECUCIÓN DEL CONTROL]]="",0,20)</f>
        <v>0</v>
      </c>
      <c r="Q19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2" s="399" t="str">
        <f>IF(ISTEXT(Tabla46[[#This Row],[VALOR EVALUACION DISENO]]),"",IF(Tabla46[[#This Row],[VALOR EVALUACION DISENO]]&gt;96,DATOS!$AV$21,IF(Tabla46[[#This Row],[VALOR EVALUACION DISENO]]&gt;=86,DATOS!$AV$22,DATOS!$AV$23)))</f>
        <v/>
      </c>
      <c r="S192" s="324"/>
      <c r="T192" s="146" t="str">
        <f>IFERROR(VLOOKUP(Tabla46[[#This Row],[% DE CUMPLIMIENTO DE LA EJECUCION DEL CONTROL]],DATOS!$AS$39:$AT$41,2,0),"")</f>
        <v/>
      </c>
      <c r="U192" s="147" t="str">
        <f>IF(Tabla46[[#This Row],[RESULTADO EVALUACIÓN DEL DISEÑO DEL CONTROL]]="","",SUMIFS(DATOS!$AT$50:$AT$58,DATOS!$AR$50:$AR$58,Tabla46[[#This Row],[RESULTADO EVALUACIÓN DEL DISEÑO DEL CONTROL]],DATOS!$AS$50:$AS$58,Tabla46[[#This Row],[RESULTADO EVALUACION DE LA EJECUCION]]))</f>
        <v/>
      </c>
    </row>
    <row r="193" spans="1:21" ht="15" customHeight="1" x14ac:dyDescent="0.25">
      <c r="A193" s="7"/>
      <c r="B193" s="5"/>
      <c r="C193" s="5"/>
      <c r="D193" s="80"/>
      <c r="E193" s="10"/>
      <c r="F193" s="197"/>
      <c r="G193" s="146" t="str">
        <f>IFERROR(VLOOKUP(Tabla46[[#This Row],[ID RIESGO]],'1. IDENTIFICACION DEL RIESGO'!$AB$27:$AL$38,11,0),"")</f>
        <v/>
      </c>
      <c r="H193" s="197"/>
      <c r="I193" s="197"/>
      <c r="J193" s="197"/>
      <c r="K193" s="197"/>
      <c r="L193" s="199"/>
      <c r="M193" s="199"/>
      <c r="N193" s="197" t="str">
        <f>IF(Tabla46[[#This Row],[ID RIESGO]]="","",IF(Tabla46[[#This Row],[DESCRIPCION DEL CONTROL]]="",0,15))</f>
        <v/>
      </c>
      <c r="O193" s="190" t="str">
        <f>IF(Tabla46[[#This Row],[ID RIESGO]]="","",IF(Tabla46[[#This Row],[RESPONSABLE DEL CONTROL (CARGO)]]="",0,20))</f>
        <v/>
      </c>
      <c r="P193" s="399">
        <f>IF(Tabla46[[#This Row],[PERIODICIDAD DE EJECUCIÓN DEL CONTROL]]="",0,20)</f>
        <v>0</v>
      </c>
      <c r="Q19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3" s="399" t="str">
        <f>IF(ISTEXT(Tabla46[[#This Row],[VALOR EVALUACION DISENO]]),"",IF(Tabla46[[#This Row],[VALOR EVALUACION DISENO]]&gt;96,DATOS!$AV$21,IF(Tabla46[[#This Row],[VALOR EVALUACION DISENO]]&gt;=86,DATOS!$AV$22,DATOS!$AV$23)))</f>
        <v/>
      </c>
      <c r="S193" s="324"/>
      <c r="T193" s="146" t="str">
        <f>IFERROR(VLOOKUP(Tabla46[[#This Row],[% DE CUMPLIMIENTO DE LA EJECUCION DEL CONTROL]],DATOS!$AS$39:$AT$41,2,0),"")</f>
        <v/>
      </c>
      <c r="U193" s="147" t="str">
        <f>IF(Tabla46[[#This Row],[RESULTADO EVALUACIÓN DEL DISEÑO DEL CONTROL]]="","",SUMIFS(DATOS!$AT$50:$AT$58,DATOS!$AR$50:$AR$58,Tabla46[[#This Row],[RESULTADO EVALUACIÓN DEL DISEÑO DEL CONTROL]],DATOS!$AS$50:$AS$58,Tabla46[[#This Row],[RESULTADO EVALUACION DE LA EJECUCION]]))</f>
        <v/>
      </c>
    </row>
    <row r="194" spans="1:21" ht="15" customHeight="1" x14ac:dyDescent="0.25">
      <c r="A194" s="7"/>
      <c r="B194" s="5"/>
      <c r="C194" s="5"/>
      <c r="D194" s="80"/>
      <c r="E194" s="10"/>
      <c r="F194" s="197"/>
      <c r="G194" s="146" t="str">
        <f>IFERROR(VLOOKUP(Tabla46[[#This Row],[ID RIESGO]],'1. IDENTIFICACION DEL RIESGO'!$AB$27:$AL$38,11,0),"")</f>
        <v/>
      </c>
      <c r="H194" s="197"/>
      <c r="I194" s="197"/>
      <c r="J194" s="197"/>
      <c r="K194" s="197"/>
      <c r="L194" s="199"/>
      <c r="M194" s="199"/>
      <c r="N194" s="197" t="str">
        <f>IF(Tabla46[[#This Row],[ID RIESGO]]="","",IF(Tabla46[[#This Row],[DESCRIPCION DEL CONTROL]]="",0,15))</f>
        <v/>
      </c>
      <c r="O194" s="190" t="str">
        <f>IF(Tabla46[[#This Row],[ID RIESGO]]="","",IF(Tabla46[[#This Row],[RESPONSABLE DEL CONTROL (CARGO)]]="",0,20))</f>
        <v/>
      </c>
      <c r="P194" s="399">
        <f>IF(Tabla46[[#This Row],[PERIODICIDAD DE EJECUCIÓN DEL CONTROL]]="",0,20)</f>
        <v>0</v>
      </c>
      <c r="Q19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4" s="399" t="str">
        <f>IF(ISTEXT(Tabla46[[#This Row],[VALOR EVALUACION DISENO]]),"",IF(Tabla46[[#This Row],[VALOR EVALUACION DISENO]]&gt;96,DATOS!$AV$21,IF(Tabla46[[#This Row],[VALOR EVALUACION DISENO]]&gt;=86,DATOS!$AV$22,DATOS!$AV$23)))</f>
        <v/>
      </c>
      <c r="S194" s="324"/>
      <c r="T194" s="146" t="str">
        <f>IFERROR(VLOOKUP(Tabla46[[#This Row],[% DE CUMPLIMIENTO DE LA EJECUCION DEL CONTROL]],DATOS!$AS$39:$AT$41,2,0),"")</f>
        <v/>
      </c>
      <c r="U194" s="147" t="str">
        <f>IF(Tabla46[[#This Row],[RESULTADO EVALUACIÓN DEL DISEÑO DEL CONTROL]]="","",SUMIFS(DATOS!$AT$50:$AT$58,DATOS!$AR$50:$AR$58,Tabla46[[#This Row],[RESULTADO EVALUACIÓN DEL DISEÑO DEL CONTROL]],DATOS!$AS$50:$AS$58,Tabla46[[#This Row],[RESULTADO EVALUACION DE LA EJECUCION]]))</f>
        <v/>
      </c>
    </row>
    <row r="195" spans="1:21" ht="15" customHeight="1" x14ac:dyDescent="0.25">
      <c r="A195" s="7"/>
      <c r="B195" s="5"/>
      <c r="C195" s="5"/>
      <c r="D195" s="80"/>
      <c r="E195" s="10"/>
      <c r="F195" s="197"/>
      <c r="G195" s="146" t="str">
        <f>IFERROR(VLOOKUP(Tabla46[[#This Row],[ID RIESGO]],'1. IDENTIFICACION DEL RIESGO'!$AB$27:$AL$38,11,0),"")</f>
        <v/>
      </c>
      <c r="H195" s="197"/>
      <c r="I195" s="197"/>
      <c r="J195" s="197"/>
      <c r="K195" s="197"/>
      <c r="L195" s="199"/>
      <c r="M195" s="199"/>
      <c r="N195" s="197" t="str">
        <f>IF(Tabla46[[#This Row],[ID RIESGO]]="","",IF(Tabla46[[#This Row],[DESCRIPCION DEL CONTROL]]="",0,15))</f>
        <v/>
      </c>
      <c r="O195" s="190" t="str">
        <f>IF(Tabla46[[#This Row],[ID RIESGO]]="","",IF(Tabla46[[#This Row],[RESPONSABLE DEL CONTROL (CARGO)]]="",0,20))</f>
        <v/>
      </c>
      <c r="P195" s="399">
        <f>IF(Tabla46[[#This Row],[PERIODICIDAD DE EJECUCIÓN DEL CONTROL]]="",0,20)</f>
        <v>0</v>
      </c>
      <c r="Q19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5" s="399" t="str">
        <f>IF(ISTEXT(Tabla46[[#This Row],[VALOR EVALUACION DISENO]]),"",IF(Tabla46[[#This Row],[VALOR EVALUACION DISENO]]&gt;96,DATOS!$AV$21,IF(Tabla46[[#This Row],[VALOR EVALUACION DISENO]]&gt;=86,DATOS!$AV$22,DATOS!$AV$23)))</f>
        <v/>
      </c>
      <c r="S195" s="324"/>
      <c r="T195" s="146" t="str">
        <f>IFERROR(VLOOKUP(Tabla46[[#This Row],[% DE CUMPLIMIENTO DE LA EJECUCION DEL CONTROL]],DATOS!$AS$39:$AT$41,2,0),"")</f>
        <v/>
      </c>
      <c r="U195" s="147" t="str">
        <f>IF(Tabla46[[#This Row],[RESULTADO EVALUACIÓN DEL DISEÑO DEL CONTROL]]="","",SUMIFS(DATOS!$AT$50:$AT$58,DATOS!$AR$50:$AR$58,Tabla46[[#This Row],[RESULTADO EVALUACIÓN DEL DISEÑO DEL CONTROL]],DATOS!$AS$50:$AS$58,Tabla46[[#This Row],[RESULTADO EVALUACION DE LA EJECUCION]]))</f>
        <v/>
      </c>
    </row>
    <row r="196" spans="1:21" ht="15" customHeight="1" x14ac:dyDescent="0.25">
      <c r="A196" s="7"/>
      <c r="B196" s="5"/>
      <c r="C196" s="5"/>
      <c r="D196" s="80"/>
      <c r="E196" s="10"/>
      <c r="F196" s="197"/>
      <c r="G196" s="146" t="str">
        <f>IFERROR(VLOOKUP(Tabla46[[#This Row],[ID RIESGO]],'1. IDENTIFICACION DEL RIESGO'!$AB$27:$AL$38,11,0),"")</f>
        <v/>
      </c>
      <c r="H196" s="197"/>
      <c r="I196" s="197"/>
      <c r="J196" s="197"/>
      <c r="K196" s="197"/>
      <c r="L196" s="199"/>
      <c r="M196" s="199"/>
      <c r="N196" s="197" t="str">
        <f>IF(Tabla46[[#This Row],[ID RIESGO]]="","",IF(Tabla46[[#This Row],[DESCRIPCION DEL CONTROL]]="",0,15))</f>
        <v/>
      </c>
      <c r="O196" s="190" t="str">
        <f>IF(Tabla46[[#This Row],[ID RIESGO]]="","",IF(Tabla46[[#This Row],[RESPONSABLE DEL CONTROL (CARGO)]]="",0,20))</f>
        <v/>
      </c>
      <c r="P196" s="399">
        <f>IF(Tabla46[[#This Row],[PERIODICIDAD DE EJECUCIÓN DEL CONTROL]]="",0,20)</f>
        <v>0</v>
      </c>
      <c r="Q19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6" s="399" t="str">
        <f>IF(ISTEXT(Tabla46[[#This Row],[VALOR EVALUACION DISENO]]),"",IF(Tabla46[[#This Row],[VALOR EVALUACION DISENO]]&gt;96,DATOS!$AV$21,IF(Tabla46[[#This Row],[VALOR EVALUACION DISENO]]&gt;=86,DATOS!$AV$22,DATOS!$AV$23)))</f>
        <v/>
      </c>
      <c r="S196" s="324"/>
      <c r="T196" s="146" t="str">
        <f>IFERROR(VLOOKUP(Tabla46[[#This Row],[% DE CUMPLIMIENTO DE LA EJECUCION DEL CONTROL]],DATOS!$AS$39:$AT$41,2,0),"")</f>
        <v/>
      </c>
      <c r="U196" s="147" t="str">
        <f>IF(Tabla46[[#This Row],[RESULTADO EVALUACIÓN DEL DISEÑO DEL CONTROL]]="","",SUMIFS(DATOS!$AT$50:$AT$58,DATOS!$AR$50:$AR$58,Tabla46[[#This Row],[RESULTADO EVALUACIÓN DEL DISEÑO DEL CONTROL]],DATOS!$AS$50:$AS$58,Tabla46[[#This Row],[RESULTADO EVALUACION DE LA EJECUCION]]))</f>
        <v/>
      </c>
    </row>
    <row r="197" spans="1:21" ht="15" customHeight="1" x14ac:dyDescent="0.25">
      <c r="A197" s="7"/>
      <c r="B197" s="5"/>
      <c r="C197" s="5"/>
      <c r="D197" s="80"/>
      <c r="E197" s="10"/>
      <c r="F197" s="197"/>
      <c r="G197" s="146" t="str">
        <f>IFERROR(VLOOKUP(Tabla46[[#This Row],[ID RIESGO]],'1. IDENTIFICACION DEL RIESGO'!$AB$27:$AL$38,11,0),"")</f>
        <v/>
      </c>
      <c r="H197" s="197"/>
      <c r="I197" s="197"/>
      <c r="J197" s="197"/>
      <c r="K197" s="197"/>
      <c r="L197" s="199"/>
      <c r="M197" s="199"/>
      <c r="N197" s="197" t="str">
        <f>IF(Tabla46[[#This Row],[ID RIESGO]]="","",IF(Tabla46[[#This Row],[DESCRIPCION DEL CONTROL]]="",0,15))</f>
        <v/>
      </c>
      <c r="O197" s="190" t="str">
        <f>IF(Tabla46[[#This Row],[ID RIESGO]]="","",IF(Tabla46[[#This Row],[RESPONSABLE DEL CONTROL (CARGO)]]="",0,20))</f>
        <v/>
      </c>
      <c r="P197" s="399">
        <f>IF(Tabla46[[#This Row],[PERIODICIDAD DE EJECUCIÓN DEL CONTROL]]="",0,20)</f>
        <v>0</v>
      </c>
      <c r="Q19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7" s="399" t="str">
        <f>IF(ISTEXT(Tabla46[[#This Row],[VALOR EVALUACION DISENO]]),"",IF(Tabla46[[#This Row],[VALOR EVALUACION DISENO]]&gt;96,DATOS!$AV$21,IF(Tabla46[[#This Row],[VALOR EVALUACION DISENO]]&gt;=86,DATOS!$AV$22,DATOS!$AV$23)))</f>
        <v/>
      </c>
      <c r="S197" s="324"/>
      <c r="T197" s="146" t="str">
        <f>IFERROR(VLOOKUP(Tabla46[[#This Row],[% DE CUMPLIMIENTO DE LA EJECUCION DEL CONTROL]],DATOS!$AS$39:$AT$41,2,0),"")</f>
        <v/>
      </c>
      <c r="U197" s="147" t="str">
        <f>IF(Tabla46[[#This Row],[RESULTADO EVALUACIÓN DEL DISEÑO DEL CONTROL]]="","",SUMIFS(DATOS!$AT$50:$AT$58,DATOS!$AR$50:$AR$58,Tabla46[[#This Row],[RESULTADO EVALUACIÓN DEL DISEÑO DEL CONTROL]],DATOS!$AS$50:$AS$58,Tabla46[[#This Row],[RESULTADO EVALUACION DE LA EJECUCION]]))</f>
        <v/>
      </c>
    </row>
    <row r="198" spans="1:21" ht="15" customHeight="1" x14ac:dyDescent="0.25">
      <c r="A198" s="7"/>
      <c r="B198" s="5"/>
      <c r="C198" s="5"/>
      <c r="D198" s="80"/>
      <c r="E198" s="10"/>
      <c r="F198" s="197"/>
      <c r="G198" s="146" t="str">
        <f>IFERROR(VLOOKUP(Tabla46[[#This Row],[ID RIESGO]],'1. IDENTIFICACION DEL RIESGO'!$AB$27:$AL$38,11,0),"")</f>
        <v/>
      </c>
      <c r="H198" s="197"/>
      <c r="I198" s="197"/>
      <c r="J198" s="197"/>
      <c r="K198" s="197"/>
      <c r="L198" s="199"/>
      <c r="M198" s="199"/>
      <c r="N198" s="197" t="str">
        <f>IF(Tabla46[[#This Row],[ID RIESGO]]="","",IF(Tabla46[[#This Row],[DESCRIPCION DEL CONTROL]]="",0,15))</f>
        <v/>
      </c>
      <c r="O198" s="190" t="str">
        <f>IF(Tabla46[[#This Row],[ID RIESGO]]="","",IF(Tabla46[[#This Row],[RESPONSABLE DEL CONTROL (CARGO)]]="",0,20))</f>
        <v/>
      </c>
      <c r="P198" s="399">
        <f>IF(Tabla46[[#This Row],[PERIODICIDAD DE EJECUCIÓN DEL CONTROL]]="",0,20)</f>
        <v>0</v>
      </c>
      <c r="Q19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8" s="399" t="str">
        <f>IF(ISTEXT(Tabla46[[#This Row],[VALOR EVALUACION DISENO]]),"",IF(Tabla46[[#This Row],[VALOR EVALUACION DISENO]]&gt;96,DATOS!$AV$21,IF(Tabla46[[#This Row],[VALOR EVALUACION DISENO]]&gt;=86,DATOS!$AV$22,DATOS!$AV$23)))</f>
        <v/>
      </c>
      <c r="S198" s="324"/>
      <c r="T198" s="146" t="str">
        <f>IFERROR(VLOOKUP(Tabla46[[#This Row],[% DE CUMPLIMIENTO DE LA EJECUCION DEL CONTROL]],DATOS!$AS$39:$AT$41,2,0),"")</f>
        <v/>
      </c>
      <c r="U198" s="147" t="str">
        <f>IF(Tabla46[[#This Row],[RESULTADO EVALUACIÓN DEL DISEÑO DEL CONTROL]]="","",SUMIFS(DATOS!$AT$50:$AT$58,DATOS!$AR$50:$AR$58,Tabla46[[#This Row],[RESULTADO EVALUACIÓN DEL DISEÑO DEL CONTROL]],DATOS!$AS$50:$AS$58,Tabla46[[#This Row],[RESULTADO EVALUACION DE LA EJECUCION]]))</f>
        <v/>
      </c>
    </row>
    <row r="199" spans="1:21" ht="15" customHeight="1" x14ac:dyDescent="0.25">
      <c r="A199" s="7"/>
      <c r="B199" s="5"/>
      <c r="C199" s="5"/>
      <c r="D199" s="80"/>
      <c r="E199" s="10"/>
      <c r="F199" s="197"/>
      <c r="G199" s="146" t="str">
        <f>IFERROR(VLOOKUP(Tabla46[[#This Row],[ID RIESGO]],'1. IDENTIFICACION DEL RIESGO'!$AB$27:$AL$38,11,0),"")</f>
        <v/>
      </c>
      <c r="H199" s="197"/>
      <c r="I199" s="197"/>
      <c r="J199" s="197"/>
      <c r="K199" s="197"/>
      <c r="L199" s="199"/>
      <c r="M199" s="199"/>
      <c r="N199" s="197" t="str">
        <f>IF(Tabla46[[#This Row],[ID RIESGO]]="","",IF(Tabla46[[#This Row],[DESCRIPCION DEL CONTROL]]="",0,15))</f>
        <v/>
      </c>
      <c r="O199" s="190" t="str">
        <f>IF(Tabla46[[#This Row],[ID RIESGO]]="","",IF(Tabla46[[#This Row],[RESPONSABLE DEL CONTROL (CARGO)]]="",0,20))</f>
        <v/>
      </c>
      <c r="P199" s="399">
        <f>IF(Tabla46[[#This Row],[PERIODICIDAD DE EJECUCIÓN DEL CONTROL]]="",0,20)</f>
        <v>0</v>
      </c>
      <c r="Q19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9" s="399" t="str">
        <f>IF(ISTEXT(Tabla46[[#This Row],[VALOR EVALUACION DISENO]]),"",IF(Tabla46[[#This Row],[VALOR EVALUACION DISENO]]&gt;96,DATOS!$AV$21,IF(Tabla46[[#This Row],[VALOR EVALUACION DISENO]]&gt;=86,DATOS!$AV$22,DATOS!$AV$23)))</f>
        <v/>
      </c>
      <c r="S199" s="324"/>
      <c r="T199" s="146" t="str">
        <f>IFERROR(VLOOKUP(Tabla46[[#This Row],[% DE CUMPLIMIENTO DE LA EJECUCION DEL CONTROL]],DATOS!$AS$39:$AT$41,2,0),"")</f>
        <v/>
      </c>
      <c r="U199" s="147" t="str">
        <f>IF(Tabla46[[#This Row],[RESULTADO EVALUACIÓN DEL DISEÑO DEL CONTROL]]="","",SUMIFS(DATOS!$AT$50:$AT$58,DATOS!$AR$50:$AR$58,Tabla46[[#This Row],[RESULTADO EVALUACIÓN DEL DISEÑO DEL CONTROL]],DATOS!$AS$50:$AS$58,Tabla46[[#This Row],[RESULTADO EVALUACION DE LA EJECUCION]]))</f>
        <v/>
      </c>
    </row>
    <row r="200" spans="1:21" ht="15" customHeight="1" x14ac:dyDescent="0.25">
      <c r="A200" s="7"/>
      <c r="B200" s="5"/>
      <c r="C200" s="5"/>
      <c r="D200" s="80"/>
      <c r="E200" s="10"/>
      <c r="F200" s="197"/>
      <c r="G200" s="146" t="str">
        <f>IFERROR(VLOOKUP(Tabla46[[#This Row],[ID RIESGO]],'1. IDENTIFICACION DEL RIESGO'!$AB$27:$AL$38,11,0),"")</f>
        <v/>
      </c>
      <c r="H200" s="197"/>
      <c r="I200" s="197"/>
      <c r="J200" s="197"/>
      <c r="K200" s="197"/>
      <c r="L200" s="199"/>
      <c r="M200" s="199"/>
      <c r="N200" s="197" t="str">
        <f>IF(Tabla46[[#This Row],[ID RIESGO]]="","",IF(Tabla46[[#This Row],[DESCRIPCION DEL CONTROL]]="",0,15))</f>
        <v/>
      </c>
      <c r="O200" s="190" t="str">
        <f>IF(Tabla46[[#This Row],[ID RIESGO]]="","",IF(Tabla46[[#This Row],[RESPONSABLE DEL CONTROL (CARGO)]]="",0,20))</f>
        <v/>
      </c>
      <c r="P200" s="399">
        <f>IF(Tabla46[[#This Row],[PERIODICIDAD DE EJECUCIÓN DEL CONTROL]]="",0,20)</f>
        <v>0</v>
      </c>
      <c r="Q20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0" s="399" t="str">
        <f>IF(ISTEXT(Tabla46[[#This Row],[VALOR EVALUACION DISENO]]),"",IF(Tabla46[[#This Row],[VALOR EVALUACION DISENO]]&gt;96,DATOS!$AV$21,IF(Tabla46[[#This Row],[VALOR EVALUACION DISENO]]&gt;=86,DATOS!$AV$22,DATOS!$AV$23)))</f>
        <v/>
      </c>
      <c r="S200" s="324"/>
      <c r="T200" s="146" t="str">
        <f>IFERROR(VLOOKUP(Tabla46[[#This Row],[% DE CUMPLIMIENTO DE LA EJECUCION DEL CONTROL]],DATOS!$AS$39:$AT$41,2,0),"")</f>
        <v/>
      </c>
      <c r="U200" s="147" t="str">
        <f>IF(Tabla46[[#This Row],[RESULTADO EVALUACIÓN DEL DISEÑO DEL CONTROL]]="","",SUMIFS(DATOS!$AT$50:$AT$58,DATOS!$AR$50:$AR$58,Tabla46[[#This Row],[RESULTADO EVALUACIÓN DEL DISEÑO DEL CONTROL]],DATOS!$AS$50:$AS$58,Tabla46[[#This Row],[RESULTADO EVALUACION DE LA EJECUCION]]))</f>
        <v/>
      </c>
    </row>
    <row r="201" spans="1:21" ht="15" customHeight="1" x14ac:dyDescent="0.25">
      <c r="A201" s="7"/>
      <c r="B201" s="5"/>
      <c r="C201" s="5"/>
      <c r="D201" s="80"/>
      <c r="E201" s="10"/>
      <c r="F201" s="197"/>
      <c r="G201" s="146" t="str">
        <f>IFERROR(VLOOKUP(Tabla46[[#This Row],[ID RIESGO]],'1. IDENTIFICACION DEL RIESGO'!$AB$27:$AL$38,11,0),"")</f>
        <v/>
      </c>
      <c r="H201" s="197"/>
      <c r="I201" s="197"/>
      <c r="J201" s="197"/>
      <c r="K201" s="197"/>
      <c r="L201" s="199"/>
      <c r="M201" s="199"/>
      <c r="N201" s="197" t="str">
        <f>IF(Tabla46[[#This Row],[ID RIESGO]]="","",IF(Tabla46[[#This Row],[DESCRIPCION DEL CONTROL]]="",0,15))</f>
        <v/>
      </c>
      <c r="O201" s="190" t="str">
        <f>IF(Tabla46[[#This Row],[ID RIESGO]]="","",IF(Tabla46[[#This Row],[RESPONSABLE DEL CONTROL (CARGO)]]="",0,20))</f>
        <v/>
      </c>
      <c r="P201" s="399">
        <f>IF(Tabla46[[#This Row],[PERIODICIDAD DE EJECUCIÓN DEL CONTROL]]="",0,20)</f>
        <v>0</v>
      </c>
      <c r="Q20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1" s="399" t="str">
        <f>IF(ISTEXT(Tabla46[[#This Row],[VALOR EVALUACION DISENO]]),"",IF(Tabla46[[#This Row],[VALOR EVALUACION DISENO]]&gt;96,DATOS!$AV$21,IF(Tabla46[[#This Row],[VALOR EVALUACION DISENO]]&gt;=86,DATOS!$AV$22,DATOS!$AV$23)))</f>
        <v/>
      </c>
      <c r="S201" s="324"/>
      <c r="T201" s="146" t="str">
        <f>IFERROR(VLOOKUP(Tabla46[[#This Row],[% DE CUMPLIMIENTO DE LA EJECUCION DEL CONTROL]],DATOS!$AS$39:$AT$41,2,0),"")</f>
        <v/>
      </c>
      <c r="U201" s="147" t="str">
        <f>IF(Tabla46[[#This Row],[RESULTADO EVALUACIÓN DEL DISEÑO DEL CONTROL]]="","",SUMIFS(DATOS!$AT$50:$AT$58,DATOS!$AR$50:$AR$58,Tabla46[[#This Row],[RESULTADO EVALUACIÓN DEL DISEÑO DEL CONTROL]],DATOS!$AS$50:$AS$58,Tabla46[[#This Row],[RESULTADO EVALUACION DE LA EJECUCION]]))</f>
        <v/>
      </c>
    </row>
    <row r="202" spans="1:21" ht="15" customHeight="1" x14ac:dyDescent="0.25">
      <c r="A202" s="7"/>
      <c r="B202" s="5"/>
      <c r="C202" s="5"/>
      <c r="D202" s="80"/>
      <c r="E202" s="10"/>
      <c r="F202" s="197"/>
      <c r="G202" s="146" t="str">
        <f>IFERROR(VLOOKUP(Tabla46[[#This Row],[ID RIESGO]],'1. IDENTIFICACION DEL RIESGO'!$AB$27:$AL$38,11,0),"")</f>
        <v/>
      </c>
      <c r="H202" s="197"/>
      <c r="I202" s="197"/>
      <c r="J202" s="197"/>
      <c r="K202" s="197"/>
      <c r="L202" s="199"/>
      <c r="M202" s="199"/>
      <c r="N202" s="197" t="str">
        <f>IF(Tabla46[[#This Row],[ID RIESGO]]="","",IF(Tabla46[[#This Row],[DESCRIPCION DEL CONTROL]]="",0,15))</f>
        <v/>
      </c>
      <c r="O202" s="190" t="str">
        <f>IF(Tabla46[[#This Row],[ID RIESGO]]="","",IF(Tabla46[[#This Row],[RESPONSABLE DEL CONTROL (CARGO)]]="",0,20))</f>
        <v/>
      </c>
      <c r="P202" s="399">
        <f>IF(Tabla46[[#This Row],[PERIODICIDAD DE EJECUCIÓN DEL CONTROL]]="",0,20)</f>
        <v>0</v>
      </c>
      <c r="Q20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2" s="399" t="str">
        <f>IF(ISTEXT(Tabla46[[#This Row],[VALOR EVALUACION DISENO]]),"",IF(Tabla46[[#This Row],[VALOR EVALUACION DISENO]]&gt;96,DATOS!$AV$21,IF(Tabla46[[#This Row],[VALOR EVALUACION DISENO]]&gt;=86,DATOS!$AV$22,DATOS!$AV$23)))</f>
        <v/>
      </c>
      <c r="S202" s="324"/>
      <c r="T202" s="146" t="str">
        <f>IFERROR(VLOOKUP(Tabla46[[#This Row],[% DE CUMPLIMIENTO DE LA EJECUCION DEL CONTROL]],DATOS!$AS$39:$AT$41,2,0),"")</f>
        <v/>
      </c>
      <c r="U202" s="147" t="str">
        <f>IF(Tabla46[[#This Row],[RESULTADO EVALUACIÓN DEL DISEÑO DEL CONTROL]]="","",SUMIFS(DATOS!$AT$50:$AT$58,DATOS!$AR$50:$AR$58,Tabla46[[#This Row],[RESULTADO EVALUACIÓN DEL DISEÑO DEL CONTROL]],DATOS!$AS$50:$AS$58,Tabla46[[#This Row],[RESULTADO EVALUACION DE LA EJECUCION]]))</f>
        <v/>
      </c>
    </row>
    <row r="203" spans="1:21" ht="15" customHeight="1" x14ac:dyDescent="0.25">
      <c r="A203" s="7"/>
      <c r="B203" s="5"/>
      <c r="C203" s="5"/>
      <c r="D203" s="80"/>
      <c r="E203" s="10"/>
      <c r="F203" s="197"/>
      <c r="G203" s="146" t="str">
        <f>IFERROR(VLOOKUP(Tabla46[[#This Row],[ID RIESGO]],'1. IDENTIFICACION DEL RIESGO'!$AB$27:$AL$38,11,0),"")</f>
        <v/>
      </c>
      <c r="H203" s="197"/>
      <c r="I203" s="197"/>
      <c r="J203" s="197"/>
      <c r="K203" s="197"/>
      <c r="L203" s="199"/>
      <c r="M203" s="199"/>
      <c r="N203" s="197" t="str">
        <f>IF(Tabla46[[#This Row],[ID RIESGO]]="","",IF(Tabla46[[#This Row],[DESCRIPCION DEL CONTROL]]="",0,15))</f>
        <v/>
      </c>
      <c r="O203" s="190" t="str">
        <f>IF(Tabla46[[#This Row],[ID RIESGO]]="","",IF(Tabla46[[#This Row],[RESPONSABLE DEL CONTROL (CARGO)]]="",0,20))</f>
        <v/>
      </c>
      <c r="P203" s="399">
        <f>IF(Tabla46[[#This Row],[PERIODICIDAD DE EJECUCIÓN DEL CONTROL]]="",0,20)</f>
        <v>0</v>
      </c>
      <c r="Q20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3" s="399" t="str">
        <f>IF(ISTEXT(Tabla46[[#This Row],[VALOR EVALUACION DISENO]]),"",IF(Tabla46[[#This Row],[VALOR EVALUACION DISENO]]&gt;96,DATOS!$AV$21,IF(Tabla46[[#This Row],[VALOR EVALUACION DISENO]]&gt;=86,DATOS!$AV$22,DATOS!$AV$23)))</f>
        <v/>
      </c>
      <c r="S203" s="324"/>
      <c r="T203" s="146" t="str">
        <f>IFERROR(VLOOKUP(Tabla46[[#This Row],[% DE CUMPLIMIENTO DE LA EJECUCION DEL CONTROL]],DATOS!$AS$39:$AT$41,2,0),"")</f>
        <v/>
      </c>
      <c r="U203" s="147" t="str">
        <f>IF(Tabla46[[#This Row],[RESULTADO EVALUACIÓN DEL DISEÑO DEL CONTROL]]="","",SUMIFS(DATOS!$AT$50:$AT$58,DATOS!$AR$50:$AR$58,Tabla46[[#This Row],[RESULTADO EVALUACIÓN DEL DISEÑO DEL CONTROL]],DATOS!$AS$50:$AS$58,Tabla46[[#This Row],[RESULTADO EVALUACION DE LA EJECUCION]]))</f>
        <v/>
      </c>
    </row>
    <row r="204" spans="1:21" ht="15" customHeight="1" x14ac:dyDescent="0.25">
      <c r="A204" s="7"/>
      <c r="B204" s="5"/>
      <c r="C204" s="5"/>
      <c r="D204" s="80"/>
      <c r="E204" s="10"/>
      <c r="F204" s="197"/>
      <c r="G204" s="146" t="str">
        <f>IFERROR(VLOOKUP(Tabla46[[#This Row],[ID RIESGO]],'1. IDENTIFICACION DEL RIESGO'!$AB$27:$AL$38,11,0),"")</f>
        <v/>
      </c>
      <c r="H204" s="197"/>
      <c r="I204" s="197"/>
      <c r="J204" s="197"/>
      <c r="K204" s="197"/>
      <c r="L204" s="199"/>
      <c r="M204" s="199"/>
      <c r="N204" s="197" t="str">
        <f>IF(Tabla46[[#This Row],[ID RIESGO]]="","",IF(Tabla46[[#This Row],[DESCRIPCION DEL CONTROL]]="",0,15))</f>
        <v/>
      </c>
      <c r="O204" s="190" t="str">
        <f>IF(Tabla46[[#This Row],[ID RIESGO]]="","",IF(Tabla46[[#This Row],[RESPONSABLE DEL CONTROL (CARGO)]]="",0,20))</f>
        <v/>
      </c>
      <c r="P204" s="399">
        <f>IF(Tabla46[[#This Row],[PERIODICIDAD DE EJECUCIÓN DEL CONTROL]]="",0,20)</f>
        <v>0</v>
      </c>
      <c r="Q20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4" s="399" t="str">
        <f>IF(ISTEXT(Tabla46[[#This Row],[VALOR EVALUACION DISENO]]),"",IF(Tabla46[[#This Row],[VALOR EVALUACION DISENO]]&gt;96,DATOS!$AV$21,IF(Tabla46[[#This Row],[VALOR EVALUACION DISENO]]&gt;=86,DATOS!$AV$22,DATOS!$AV$23)))</f>
        <v/>
      </c>
      <c r="S204" s="324"/>
      <c r="T204" s="146" t="str">
        <f>IFERROR(VLOOKUP(Tabla46[[#This Row],[% DE CUMPLIMIENTO DE LA EJECUCION DEL CONTROL]],DATOS!$AS$39:$AT$41,2,0),"")</f>
        <v/>
      </c>
      <c r="U204" s="147" t="str">
        <f>IF(Tabla46[[#This Row],[RESULTADO EVALUACIÓN DEL DISEÑO DEL CONTROL]]="","",SUMIFS(DATOS!$AT$50:$AT$58,DATOS!$AR$50:$AR$58,Tabla46[[#This Row],[RESULTADO EVALUACIÓN DEL DISEÑO DEL CONTROL]],DATOS!$AS$50:$AS$58,Tabla46[[#This Row],[RESULTADO EVALUACION DE LA EJECUCION]]))</f>
        <v/>
      </c>
    </row>
    <row r="205" spans="1:21" ht="15" customHeight="1" x14ac:dyDescent="0.25">
      <c r="A205" s="7"/>
      <c r="B205" s="5"/>
      <c r="C205" s="5"/>
      <c r="D205" s="80"/>
      <c r="E205" s="10"/>
      <c r="F205" s="197"/>
      <c r="G205" s="146" t="str">
        <f>IFERROR(VLOOKUP(Tabla46[[#This Row],[ID RIESGO]],'1. IDENTIFICACION DEL RIESGO'!$AB$27:$AL$38,11,0),"")</f>
        <v/>
      </c>
      <c r="H205" s="197"/>
      <c r="I205" s="197"/>
      <c r="J205" s="197"/>
      <c r="K205" s="197"/>
      <c r="L205" s="199"/>
      <c r="M205" s="199"/>
      <c r="N205" s="197" t="str">
        <f>IF(Tabla46[[#This Row],[ID RIESGO]]="","",IF(Tabla46[[#This Row],[DESCRIPCION DEL CONTROL]]="",0,15))</f>
        <v/>
      </c>
      <c r="O205" s="190" t="str">
        <f>IF(Tabla46[[#This Row],[ID RIESGO]]="","",IF(Tabla46[[#This Row],[RESPONSABLE DEL CONTROL (CARGO)]]="",0,20))</f>
        <v/>
      </c>
      <c r="P205" s="399">
        <f>IF(Tabla46[[#This Row],[PERIODICIDAD DE EJECUCIÓN DEL CONTROL]]="",0,20)</f>
        <v>0</v>
      </c>
      <c r="Q20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5" s="399" t="str">
        <f>IF(ISTEXT(Tabla46[[#This Row],[VALOR EVALUACION DISENO]]),"",IF(Tabla46[[#This Row],[VALOR EVALUACION DISENO]]&gt;96,DATOS!$AV$21,IF(Tabla46[[#This Row],[VALOR EVALUACION DISENO]]&gt;=86,DATOS!$AV$22,DATOS!$AV$23)))</f>
        <v/>
      </c>
      <c r="S205" s="324"/>
      <c r="T205" s="146" t="str">
        <f>IFERROR(VLOOKUP(Tabla46[[#This Row],[% DE CUMPLIMIENTO DE LA EJECUCION DEL CONTROL]],DATOS!$AS$39:$AT$41,2,0),"")</f>
        <v/>
      </c>
      <c r="U205" s="147" t="str">
        <f>IF(Tabla46[[#This Row],[RESULTADO EVALUACIÓN DEL DISEÑO DEL CONTROL]]="","",SUMIFS(DATOS!$AT$50:$AT$58,DATOS!$AR$50:$AR$58,Tabla46[[#This Row],[RESULTADO EVALUACIÓN DEL DISEÑO DEL CONTROL]],DATOS!$AS$50:$AS$58,Tabla46[[#This Row],[RESULTADO EVALUACION DE LA EJECUCION]]))</f>
        <v/>
      </c>
    </row>
    <row r="206" spans="1:21" ht="15" customHeight="1" x14ac:dyDescent="0.25">
      <c r="A206" s="7"/>
      <c r="B206" s="5"/>
      <c r="C206" s="5"/>
      <c r="D206" s="80"/>
      <c r="E206" s="10"/>
      <c r="F206" s="197"/>
      <c r="G206" s="146" t="str">
        <f>IFERROR(VLOOKUP(Tabla46[[#This Row],[ID RIESGO]],'1. IDENTIFICACION DEL RIESGO'!$AB$27:$AL$38,11,0),"")</f>
        <v/>
      </c>
      <c r="H206" s="197"/>
      <c r="I206" s="197"/>
      <c r="J206" s="197"/>
      <c r="K206" s="197"/>
      <c r="L206" s="199"/>
      <c r="M206" s="199"/>
      <c r="N206" s="197" t="str">
        <f>IF(Tabla46[[#This Row],[ID RIESGO]]="","",IF(Tabla46[[#This Row],[DESCRIPCION DEL CONTROL]]="",0,15))</f>
        <v/>
      </c>
      <c r="O206" s="190" t="str">
        <f>IF(Tabla46[[#This Row],[ID RIESGO]]="","",IF(Tabla46[[#This Row],[RESPONSABLE DEL CONTROL (CARGO)]]="",0,20))</f>
        <v/>
      </c>
      <c r="P206" s="399">
        <f>IF(Tabla46[[#This Row],[PERIODICIDAD DE EJECUCIÓN DEL CONTROL]]="",0,20)</f>
        <v>0</v>
      </c>
      <c r="Q20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6" s="399" t="str">
        <f>IF(ISTEXT(Tabla46[[#This Row],[VALOR EVALUACION DISENO]]),"",IF(Tabla46[[#This Row],[VALOR EVALUACION DISENO]]&gt;96,DATOS!$AV$21,IF(Tabla46[[#This Row],[VALOR EVALUACION DISENO]]&gt;=86,DATOS!$AV$22,DATOS!$AV$23)))</f>
        <v/>
      </c>
      <c r="S206" s="324"/>
      <c r="T206" s="146" t="str">
        <f>IFERROR(VLOOKUP(Tabla46[[#This Row],[% DE CUMPLIMIENTO DE LA EJECUCION DEL CONTROL]],DATOS!$AS$39:$AT$41,2,0),"")</f>
        <v/>
      </c>
      <c r="U206" s="147" t="str">
        <f>IF(Tabla46[[#This Row],[RESULTADO EVALUACIÓN DEL DISEÑO DEL CONTROL]]="","",SUMIFS(DATOS!$AT$50:$AT$58,DATOS!$AR$50:$AR$58,Tabla46[[#This Row],[RESULTADO EVALUACIÓN DEL DISEÑO DEL CONTROL]],DATOS!$AS$50:$AS$58,Tabla46[[#This Row],[RESULTADO EVALUACION DE LA EJECUCION]]))</f>
        <v/>
      </c>
    </row>
    <row r="207" spans="1:21" ht="15" customHeight="1" x14ac:dyDescent="0.25">
      <c r="A207" s="7"/>
      <c r="B207" s="5"/>
      <c r="C207" s="5"/>
      <c r="D207" s="80"/>
      <c r="E207" s="10"/>
      <c r="F207" s="197"/>
      <c r="G207" s="146" t="str">
        <f>IFERROR(VLOOKUP(Tabla46[[#This Row],[ID RIESGO]],'1. IDENTIFICACION DEL RIESGO'!$AB$27:$AL$38,11,0),"")</f>
        <v/>
      </c>
      <c r="H207" s="197"/>
      <c r="I207" s="197"/>
      <c r="J207" s="197"/>
      <c r="K207" s="197"/>
      <c r="L207" s="199"/>
      <c r="M207" s="199"/>
      <c r="N207" s="197" t="str">
        <f>IF(Tabla46[[#This Row],[ID RIESGO]]="","",IF(Tabla46[[#This Row],[DESCRIPCION DEL CONTROL]]="",0,15))</f>
        <v/>
      </c>
      <c r="O207" s="190" t="str">
        <f>IF(Tabla46[[#This Row],[ID RIESGO]]="","",IF(Tabla46[[#This Row],[RESPONSABLE DEL CONTROL (CARGO)]]="",0,20))</f>
        <v/>
      </c>
      <c r="P207" s="399">
        <f>IF(Tabla46[[#This Row],[PERIODICIDAD DE EJECUCIÓN DEL CONTROL]]="",0,20)</f>
        <v>0</v>
      </c>
      <c r="Q20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7" s="399" t="str">
        <f>IF(ISTEXT(Tabla46[[#This Row],[VALOR EVALUACION DISENO]]),"",IF(Tabla46[[#This Row],[VALOR EVALUACION DISENO]]&gt;96,DATOS!$AV$21,IF(Tabla46[[#This Row],[VALOR EVALUACION DISENO]]&gt;=86,DATOS!$AV$22,DATOS!$AV$23)))</f>
        <v/>
      </c>
      <c r="S207" s="324"/>
      <c r="T207" s="146" t="str">
        <f>IFERROR(VLOOKUP(Tabla46[[#This Row],[% DE CUMPLIMIENTO DE LA EJECUCION DEL CONTROL]],DATOS!$AS$39:$AT$41,2,0),"")</f>
        <v/>
      </c>
      <c r="U207" s="147" t="str">
        <f>IF(Tabla46[[#This Row],[RESULTADO EVALUACIÓN DEL DISEÑO DEL CONTROL]]="","",SUMIFS(DATOS!$AT$50:$AT$58,DATOS!$AR$50:$AR$58,Tabla46[[#This Row],[RESULTADO EVALUACIÓN DEL DISEÑO DEL CONTROL]],DATOS!$AS$50:$AS$58,Tabla46[[#This Row],[RESULTADO EVALUACION DE LA EJECUCION]]))</f>
        <v/>
      </c>
    </row>
    <row r="208" spans="1:21" ht="15" customHeight="1" x14ac:dyDescent="0.25">
      <c r="A208" s="7"/>
      <c r="B208" s="5"/>
      <c r="C208" s="5"/>
      <c r="D208" s="80"/>
      <c r="E208" s="10"/>
      <c r="F208" s="197"/>
      <c r="G208" s="146" t="str">
        <f>IFERROR(VLOOKUP(Tabla46[[#This Row],[ID RIESGO]],'1. IDENTIFICACION DEL RIESGO'!$AB$27:$AL$38,11,0),"")</f>
        <v/>
      </c>
      <c r="H208" s="197"/>
      <c r="I208" s="197"/>
      <c r="J208" s="197"/>
      <c r="K208" s="197"/>
      <c r="L208" s="199"/>
      <c r="M208" s="199"/>
      <c r="N208" s="197" t="str">
        <f>IF(Tabla46[[#This Row],[ID RIESGO]]="","",IF(Tabla46[[#This Row],[DESCRIPCION DEL CONTROL]]="",0,15))</f>
        <v/>
      </c>
      <c r="O208" s="190" t="str">
        <f>IF(Tabla46[[#This Row],[ID RIESGO]]="","",IF(Tabla46[[#This Row],[RESPONSABLE DEL CONTROL (CARGO)]]="",0,20))</f>
        <v/>
      </c>
      <c r="P208" s="399">
        <f>IF(Tabla46[[#This Row],[PERIODICIDAD DE EJECUCIÓN DEL CONTROL]]="",0,20)</f>
        <v>0</v>
      </c>
      <c r="Q20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8" s="399" t="str">
        <f>IF(ISTEXT(Tabla46[[#This Row],[VALOR EVALUACION DISENO]]),"",IF(Tabla46[[#This Row],[VALOR EVALUACION DISENO]]&gt;96,DATOS!$AV$21,IF(Tabla46[[#This Row],[VALOR EVALUACION DISENO]]&gt;=86,DATOS!$AV$22,DATOS!$AV$23)))</f>
        <v/>
      </c>
      <c r="S208" s="324"/>
      <c r="T208" s="146" t="str">
        <f>IFERROR(VLOOKUP(Tabla46[[#This Row],[% DE CUMPLIMIENTO DE LA EJECUCION DEL CONTROL]],DATOS!$AS$39:$AT$41,2,0),"")</f>
        <v/>
      </c>
      <c r="U208" s="147" t="str">
        <f>IF(Tabla46[[#This Row],[RESULTADO EVALUACIÓN DEL DISEÑO DEL CONTROL]]="","",SUMIFS(DATOS!$AT$50:$AT$58,DATOS!$AR$50:$AR$58,Tabla46[[#This Row],[RESULTADO EVALUACIÓN DEL DISEÑO DEL CONTROL]],DATOS!$AS$50:$AS$58,Tabla46[[#This Row],[RESULTADO EVALUACION DE LA EJECUCION]]))</f>
        <v/>
      </c>
    </row>
    <row r="209" spans="1:21" ht="15" customHeight="1" x14ac:dyDescent="0.25">
      <c r="A209" s="7"/>
      <c r="B209" s="5"/>
      <c r="C209" s="5"/>
      <c r="D209" s="80"/>
      <c r="E209" s="10"/>
      <c r="F209" s="197"/>
      <c r="G209" s="146" t="str">
        <f>IFERROR(VLOOKUP(Tabla46[[#This Row],[ID RIESGO]],'1. IDENTIFICACION DEL RIESGO'!$AB$27:$AL$38,11,0),"")</f>
        <v/>
      </c>
      <c r="H209" s="197"/>
      <c r="I209" s="197"/>
      <c r="J209" s="197"/>
      <c r="K209" s="197"/>
      <c r="L209" s="199"/>
      <c r="M209" s="199"/>
      <c r="N209" s="197" t="str">
        <f>IF(Tabla46[[#This Row],[ID RIESGO]]="","",IF(Tabla46[[#This Row],[DESCRIPCION DEL CONTROL]]="",0,15))</f>
        <v/>
      </c>
      <c r="O209" s="190" t="str">
        <f>IF(Tabla46[[#This Row],[ID RIESGO]]="","",IF(Tabla46[[#This Row],[RESPONSABLE DEL CONTROL (CARGO)]]="",0,20))</f>
        <v/>
      </c>
      <c r="P209" s="399">
        <f>IF(Tabla46[[#This Row],[PERIODICIDAD DE EJECUCIÓN DEL CONTROL]]="",0,20)</f>
        <v>0</v>
      </c>
      <c r="Q20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9" s="399" t="str">
        <f>IF(ISTEXT(Tabla46[[#This Row],[VALOR EVALUACION DISENO]]),"",IF(Tabla46[[#This Row],[VALOR EVALUACION DISENO]]&gt;96,DATOS!$AV$21,IF(Tabla46[[#This Row],[VALOR EVALUACION DISENO]]&gt;=86,DATOS!$AV$22,DATOS!$AV$23)))</f>
        <v/>
      </c>
      <c r="S209" s="324"/>
      <c r="T209" s="146" t="str">
        <f>IFERROR(VLOOKUP(Tabla46[[#This Row],[% DE CUMPLIMIENTO DE LA EJECUCION DEL CONTROL]],DATOS!$AS$39:$AT$41,2,0),"")</f>
        <v/>
      </c>
      <c r="U209" s="147" t="str">
        <f>IF(Tabla46[[#This Row],[RESULTADO EVALUACIÓN DEL DISEÑO DEL CONTROL]]="","",SUMIFS(DATOS!$AT$50:$AT$58,DATOS!$AR$50:$AR$58,Tabla46[[#This Row],[RESULTADO EVALUACIÓN DEL DISEÑO DEL CONTROL]],DATOS!$AS$50:$AS$58,Tabla46[[#This Row],[RESULTADO EVALUACION DE LA EJECUCION]]))</f>
        <v/>
      </c>
    </row>
    <row r="210" spans="1:21" ht="15" customHeight="1" x14ac:dyDescent="0.25">
      <c r="A210" s="7"/>
      <c r="B210" s="5"/>
      <c r="C210" s="5"/>
      <c r="D210" s="80"/>
      <c r="E210" s="10"/>
      <c r="F210" s="197"/>
      <c r="G210" s="146" t="str">
        <f>IFERROR(VLOOKUP(Tabla46[[#This Row],[ID RIESGO]],'1. IDENTIFICACION DEL RIESGO'!$AB$27:$AL$38,11,0),"")</f>
        <v/>
      </c>
      <c r="H210" s="197"/>
      <c r="I210" s="197"/>
      <c r="J210" s="197"/>
      <c r="K210" s="197"/>
      <c r="L210" s="199"/>
      <c r="M210" s="199"/>
      <c r="N210" s="197" t="str">
        <f>IF(Tabla46[[#This Row],[ID RIESGO]]="","",IF(Tabla46[[#This Row],[DESCRIPCION DEL CONTROL]]="",0,15))</f>
        <v/>
      </c>
      <c r="O210" s="190" t="str">
        <f>IF(Tabla46[[#This Row],[ID RIESGO]]="","",IF(Tabla46[[#This Row],[RESPONSABLE DEL CONTROL (CARGO)]]="",0,20))</f>
        <v/>
      </c>
      <c r="P210" s="399">
        <f>IF(Tabla46[[#This Row],[PERIODICIDAD DE EJECUCIÓN DEL CONTROL]]="",0,20)</f>
        <v>0</v>
      </c>
      <c r="Q21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0" s="399" t="str">
        <f>IF(ISTEXT(Tabla46[[#This Row],[VALOR EVALUACION DISENO]]),"",IF(Tabla46[[#This Row],[VALOR EVALUACION DISENO]]&gt;96,DATOS!$AV$21,IF(Tabla46[[#This Row],[VALOR EVALUACION DISENO]]&gt;=86,DATOS!$AV$22,DATOS!$AV$23)))</f>
        <v/>
      </c>
      <c r="S210" s="324"/>
      <c r="T210" s="146" t="str">
        <f>IFERROR(VLOOKUP(Tabla46[[#This Row],[% DE CUMPLIMIENTO DE LA EJECUCION DEL CONTROL]],DATOS!$AS$39:$AT$41,2,0),"")</f>
        <v/>
      </c>
      <c r="U210" s="147" t="str">
        <f>IF(Tabla46[[#This Row],[RESULTADO EVALUACIÓN DEL DISEÑO DEL CONTROL]]="","",SUMIFS(DATOS!$AT$50:$AT$58,DATOS!$AR$50:$AR$58,Tabla46[[#This Row],[RESULTADO EVALUACIÓN DEL DISEÑO DEL CONTROL]],DATOS!$AS$50:$AS$58,Tabla46[[#This Row],[RESULTADO EVALUACION DE LA EJECUCION]]))</f>
        <v/>
      </c>
    </row>
    <row r="211" spans="1:21" ht="15" customHeight="1" x14ac:dyDescent="0.25">
      <c r="A211" s="7"/>
      <c r="B211" s="5"/>
      <c r="C211" s="5"/>
      <c r="D211" s="80"/>
      <c r="E211" s="10"/>
      <c r="F211" s="197"/>
      <c r="G211" s="146" t="str">
        <f>IFERROR(VLOOKUP(Tabla46[[#This Row],[ID RIESGO]],'1. IDENTIFICACION DEL RIESGO'!$AB$27:$AL$38,11,0),"")</f>
        <v/>
      </c>
      <c r="H211" s="197"/>
      <c r="I211" s="197"/>
      <c r="J211" s="197"/>
      <c r="K211" s="197"/>
      <c r="L211" s="199"/>
      <c r="M211" s="199"/>
      <c r="N211" s="197" t="str">
        <f>IF(Tabla46[[#This Row],[ID RIESGO]]="","",IF(Tabla46[[#This Row],[DESCRIPCION DEL CONTROL]]="",0,15))</f>
        <v/>
      </c>
      <c r="O211" s="190" t="str">
        <f>IF(Tabla46[[#This Row],[ID RIESGO]]="","",IF(Tabla46[[#This Row],[RESPONSABLE DEL CONTROL (CARGO)]]="",0,20))</f>
        <v/>
      </c>
      <c r="P211" s="399">
        <f>IF(Tabla46[[#This Row],[PERIODICIDAD DE EJECUCIÓN DEL CONTROL]]="",0,20)</f>
        <v>0</v>
      </c>
      <c r="Q21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1" s="399" t="str">
        <f>IF(ISTEXT(Tabla46[[#This Row],[VALOR EVALUACION DISENO]]),"",IF(Tabla46[[#This Row],[VALOR EVALUACION DISENO]]&gt;96,DATOS!$AV$21,IF(Tabla46[[#This Row],[VALOR EVALUACION DISENO]]&gt;=86,DATOS!$AV$22,DATOS!$AV$23)))</f>
        <v/>
      </c>
      <c r="S211" s="324"/>
      <c r="T211" s="146" t="str">
        <f>IFERROR(VLOOKUP(Tabla46[[#This Row],[% DE CUMPLIMIENTO DE LA EJECUCION DEL CONTROL]],DATOS!$AS$39:$AT$41,2,0),"")</f>
        <v/>
      </c>
      <c r="U211" s="147" t="str">
        <f>IF(Tabla46[[#This Row],[RESULTADO EVALUACIÓN DEL DISEÑO DEL CONTROL]]="","",SUMIFS(DATOS!$AT$50:$AT$58,DATOS!$AR$50:$AR$58,Tabla46[[#This Row],[RESULTADO EVALUACIÓN DEL DISEÑO DEL CONTROL]],DATOS!$AS$50:$AS$58,Tabla46[[#This Row],[RESULTADO EVALUACION DE LA EJECUCION]]))</f>
        <v/>
      </c>
    </row>
    <row r="212" spans="1:21" ht="15" customHeight="1" x14ac:dyDescent="0.25">
      <c r="A212" s="7"/>
      <c r="B212" s="5"/>
      <c r="C212" s="5"/>
      <c r="D212" s="80"/>
      <c r="E212" s="10"/>
      <c r="F212" s="197"/>
      <c r="G212" s="146" t="str">
        <f>IFERROR(VLOOKUP(Tabla46[[#This Row],[ID RIESGO]],'1. IDENTIFICACION DEL RIESGO'!$AB$27:$AL$38,11,0),"")</f>
        <v/>
      </c>
      <c r="H212" s="197"/>
      <c r="I212" s="197"/>
      <c r="J212" s="197"/>
      <c r="K212" s="197"/>
      <c r="L212" s="199"/>
      <c r="M212" s="199"/>
      <c r="N212" s="197" t="str">
        <f>IF(Tabla46[[#This Row],[ID RIESGO]]="","",IF(Tabla46[[#This Row],[DESCRIPCION DEL CONTROL]]="",0,15))</f>
        <v/>
      </c>
      <c r="O212" s="190" t="str">
        <f>IF(Tabla46[[#This Row],[ID RIESGO]]="","",IF(Tabla46[[#This Row],[RESPONSABLE DEL CONTROL (CARGO)]]="",0,20))</f>
        <v/>
      </c>
      <c r="P212" s="399">
        <f>IF(Tabla46[[#This Row],[PERIODICIDAD DE EJECUCIÓN DEL CONTROL]]="",0,20)</f>
        <v>0</v>
      </c>
      <c r="Q21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2" s="399" t="str">
        <f>IF(ISTEXT(Tabla46[[#This Row],[VALOR EVALUACION DISENO]]),"",IF(Tabla46[[#This Row],[VALOR EVALUACION DISENO]]&gt;96,DATOS!$AV$21,IF(Tabla46[[#This Row],[VALOR EVALUACION DISENO]]&gt;=86,DATOS!$AV$22,DATOS!$AV$23)))</f>
        <v/>
      </c>
      <c r="S212" s="324"/>
      <c r="T212" s="146" t="str">
        <f>IFERROR(VLOOKUP(Tabla46[[#This Row],[% DE CUMPLIMIENTO DE LA EJECUCION DEL CONTROL]],DATOS!$AS$39:$AT$41,2,0),"")</f>
        <v/>
      </c>
      <c r="U212" s="147" t="str">
        <f>IF(Tabla46[[#This Row],[RESULTADO EVALUACIÓN DEL DISEÑO DEL CONTROL]]="","",SUMIFS(DATOS!$AT$50:$AT$58,DATOS!$AR$50:$AR$58,Tabla46[[#This Row],[RESULTADO EVALUACIÓN DEL DISEÑO DEL CONTROL]],DATOS!$AS$50:$AS$58,Tabla46[[#This Row],[RESULTADO EVALUACION DE LA EJECUCION]]))</f>
        <v/>
      </c>
    </row>
    <row r="213" spans="1:21" ht="15" customHeight="1" x14ac:dyDescent="0.25">
      <c r="A213" s="7"/>
      <c r="B213" s="5"/>
      <c r="C213" s="5"/>
      <c r="D213" s="80"/>
      <c r="E213" s="10"/>
      <c r="F213" s="197"/>
      <c r="G213" s="146" t="str">
        <f>IFERROR(VLOOKUP(Tabla46[[#This Row],[ID RIESGO]],'1. IDENTIFICACION DEL RIESGO'!$AB$27:$AL$38,11,0),"")</f>
        <v/>
      </c>
      <c r="H213" s="197"/>
      <c r="I213" s="197"/>
      <c r="J213" s="197"/>
      <c r="K213" s="197"/>
      <c r="L213" s="199"/>
      <c r="M213" s="199"/>
      <c r="N213" s="197" t="str">
        <f>IF(Tabla46[[#This Row],[ID RIESGO]]="","",IF(Tabla46[[#This Row],[DESCRIPCION DEL CONTROL]]="",0,15))</f>
        <v/>
      </c>
      <c r="O213" s="190" t="str">
        <f>IF(Tabla46[[#This Row],[ID RIESGO]]="","",IF(Tabla46[[#This Row],[RESPONSABLE DEL CONTROL (CARGO)]]="",0,20))</f>
        <v/>
      </c>
      <c r="P213" s="399">
        <f>IF(Tabla46[[#This Row],[PERIODICIDAD DE EJECUCIÓN DEL CONTROL]]="",0,20)</f>
        <v>0</v>
      </c>
      <c r="Q21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3" s="399" t="str">
        <f>IF(ISTEXT(Tabla46[[#This Row],[VALOR EVALUACION DISENO]]),"",IF(Tabla46[[#This Row],[VALOR EVALUACION DISENO]]&gt;96,DATOS!$AV$21,IF(Tabla46[[#This Row],[VALOR EVALUACION DISENO]]&gt;=86,DATOS!$AV$22,DATOS!$AV$23)))</f>
        <v/>
      </c>
      <c r="S213" s="324"/>
      <c r="T213" s="146" t="str">
        <f>IFERROR(VLOOKUP(Tabla46[[#This Row],[% DE CUMPLIMIENTO DE LA EJECUCION DEL CONTROL]],DATOS!$AS$39:$AT$41,2,0),"")</f>
        <v/>
      </c>
      <c r="U213" s="147" t="str">
        <f>IF(Tabla46[[#This Row],[RESULTADO EVALUACIÓN DEL DISEÑO DEL CONTROL]]="","",SUMIFS(DATOS!$AT$50:$AT$58,DATOS!$AR$50:$AR$58,Tabla46[[#This Row],[RESULTADO EVALUACIÓN DEL DISEÑO DEL CONTROL]],DATOS!$AS$50:$AS$58,Tabla46[[#This Row],[RESULTADO EVALUACION DE LA EJECUCION]]))</f>
        <v/>
      </c>
    </row>
    <row r="214" spans="1:21" ht="15" customHeight="1" x14ac:dyDescent="0.25">
      <c r="A214" s="7"/>
      <c r="B214" s="5"/>
      <c r="C214" s="5"/>
      <c r="D214" s="80"/>
      <c r="E214" s="10"/>
      <c r="F214" s="197"/>
      <c r="G214" s="146" t="str">
        <f>IFERROR(VLOOKUP(Tabla46[[#This Row],[ID RIESGO]],'1. IDENTIFICACION DEL RIESGO'!$AB$27:$AL$38,11,0),"")</f>
        <v/>
      </c>
      <c r="H214" s="197"/>
      <c r="I214" s="197"/>
      <c r="J214" s="197"/>
      <c r="K214" s="197"/>
      <c r="L214" s="199"/>
      <c r="M214" s="199"/>
      <c r="N214" s="197" t="str">
        <f>IF(Tabla46[[#This Row],[ID RIESGO]]="","",IF(Tabla46[[#This Row],[DESCRIPCION DEL CONTROL]]="",0,15))</f>
        <v/>
      </c>
      <c r="O214" s="190" t="str">
        <f>IF(Tabla46[[#This Row],[ID RIESGO]]="","",IF(Tabla46[[#This Row],[RESPONSABLE DEL CONTROL (CARGO)]]="",0,20))</f>
        <v/>
      </c>
      <c r="P214" s="399">
        <f>IF(Tabla46[[#This Row],[PERIODICIDAD DE EJECUCIÓN DEL CONTROL]]="",0,20)</f>
        <v>0</v>
      </c>
      <c r="Q21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4" s="399" t="str">
        <f>IF(ISTEXT(Tabla46[[#This Row],[VALOR EVALUACION DISENO]]),"",IF(Tabla46[[#This Row],[VALOR EVALUACION DISENO]]&gt;96,DATOS!$AV$21,IF(Tabla46[[#This Row],[VALOR EVALUACION DISENO]]&gt;=86,DATOS!$AV$22,DATOS!$AV$23)))</f>
        <v/>
      </c>
      <c r="S214" s="324"/>
      <c r="T214" s="146" t="str">
        <f>IFERROR(VLOOKUP(Tabla46[[#This Row],[% DE CUMPLIMIENTO DE LA EJECUCION DEL CONTROL]],DATOS!$AS$39:$AT$41,2,0),"")</f>
        <v/>
      </c>
      <c r="U214" s="147" t="str">
        <f>IF(Tabla46[[#This Row],[RESULTADO EVALUACIÓN DEL DISEÑO DEL CONTROL]]="","",SUMIFS(DATOS!$AT$50:$AT$58,DATOS!$AR$50:$AR$58,Tabla46[[#This Row],[RESULTADO EVALUACIÓN DEL DISEÑO DEL CONTROL]],DATOS!$AS$50:$AS$58,Tabla46[[#This Row],[RESULTADO EVALUACION DE LA EJECUCION]]))</f>
        <v/>
      </c>
    </row>
    <row r="215" spans="1:21" ht="15" customHeight="1" x14ac:dyDescent="0.25">
      <c r="A215" s="7"/>
      <c r="B215" s="5"/>
      <c r="C215" s="5"/>
      <c r="D215" s="80"/>
      <c r="E215" s="10"/>
      <c r="F215" s="197"/>
      <c r="G215" s="146" t="str">
        <f>IFERROR(VLOOKUP(Tabla46[[#This Row],[ID RIESGO]],'1. IDENTIFICACION DEL RIESGO'!$AB$27:$AL$38,11,0),"")</f>
        <v/>
      </c>
      <c r="H215" s="197"/>
      <c r="I215" s="197"/>
      <c r="J215" s="197"/>
      <c r="K215" s="197"/>
      <c r="L215" s="199"/>
      <c r="M215" s="199"/>
      <c r="N215" s="197" t="str">
        <f>IF(Tabla46[[#This Row],[ID RIESGO]]="","",IF(Tabla46[[#This Row],[DESCRIPCION DEL CONTROL]]="",0,15))</f>
        <v/>
      </c>
      <c r="O215" s="190" t="str">
        <f>IF(Tabla46[[#This Row],[ID RIESGO]]="","",IF(Tabla46[[#This Row],[RESPONSABLE DEL CONTROL (CARGO)]]="",0,20))</f>
        <v/>
      </c>
      <c r="P215" s="399">
        <f>IF(Tabla46[[#This Row],[PERIODICIDAD DE EJECUCIÓN DEL CONTROL]]="",0,20)</f>
        <v>0</v>
      </c>
      <c r="Q21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5" s="399" t="str">
        <f>IF(ISTEXT(Tabla46[[#This Row],[VALOR EVALUACION DISENO]]),"",IF(Tabla46[[#This Row],[VALOR EVALUACION DISENO]]&gt;96,DATOS!$AV$21,IF(Tabla46[[#This Row],[VALOR EVALUACION DISENO]]&gt;=86,DATOS!$AV$22,DATOS!$AV$23)))</f>
        <v/>
      </c>
      <c r="S215" s="324"/>
      <c r="T215" s="146" t="str">
        <f>IFERROR(VLOOKUP(Tabla46[[#This Row],[% DE CUMPLIMIENTO DE LA EJECUCION DEL CONTROL]],DATOS!$AS$39:$AT$41,2,0),"")</f>
        <v/>
      </c>
      <c r="U215" s="147" t="str">
        <f>IF(Tabla46[[#This Row],[RESULTADO EVALUACIÓN DEL DISEÑO DEL CONTROL]]="","",SUMIFS(DATOS!$AT$50:$AT$58,DATOS!$AR$50:$AR$58,Tabla46[[#This Row],[RESULTADO EVALUACIÓN DEL DISEÑO DEL CONTROL]],DATOS!$AS$50:$AS$58,Tabla46[[#This Row],[RESULTADO EVALUACION DE LA EJECUCION]]))</f>
        <v/>
      </c>
    </row>
    <row r="216" spans="1:21" ht="15" customHeight="1" x14ac:dyDescent="0.25">
      <c r="A216" s="7"/>
      <c r="B216" s="5"/>
      <c r="C216" s="5"/>
      <c r="D216" s="80"/>
      <c r="E216" s="10"/>
      <c r="F216" s="197"/>
      <c r="G216" s="146" t="str">
        <f>IFERROR(VLOOKUP(Tabla46[[#This Row],[ID RIESGO]],'1. IDENTIFICACION DEL RIESGO'!$AB$27:$AL$38,11,0),"")</f>
        <v/>
      </c>
      <c r="H216" s="197"/>
      <c r="I216" s="197"/>
      <c r="J216" s="197"/>
      <c r="K216" s="197"/>
      <c r="L216" s="199"/>
      <c r="M216" s="199"/>
      <c r="N216" s="197" t="str">
        <f>IF(Tabla46[[#This Row],[ID RIESGO]]="","",IF(Tabla46[[#This Row],[DESCRIPCION DEL CONTROL]]="",0,15))</f>
        <v/>
      </c>
      <c r="O216" s="190" t="str">
        <f>IF(Tabla46[[#This Row],[ID RIESGO]]="","",IF(Tabla46[[#This Row],[RESPONSABLE DEL CONTROL (CARGO)]]="",0,20))</f>
        <v/>
      </c>
      <c r="P216" s="399">
        <f>IF(Tabla46[[#This Row],[PERIODICIDAD DE EJECUCIÓN DEL CONTROL]]="",0,20)</f>
        <v>0</v>
      </c>
      <c r="Q21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6" s="399" t="str">
        <f>IF(ISTEXT(Tabla46[[#This Row],[VALOR EVALUACION DISENO]]),"",IF(Tabla46[[#This Row],[VALOR EVALUACION DISENO]]&gt;96,DATOS!$AV$21,IF(Tabla46[[#This Row],[VALOR EVALUACION DISENO]]&gt;=86,DATOS!$AV$22,DATOS!$AV$23)))</f>
        <v/>
      </c>
      <c r="S216" s="324"/>
      <c r="T216" s="146" t="str">
        <f>IFERROR(VLOOKUP(Tabla46[[#This Row],[% DE CUMPLIMIENTO DE LA EJECUCION DEL CONTROL]],DATOS!$AS$39:$AT$41,2,0),"")</f>
        <v/>
      </c>
      <c r="U216" s="147" t="str">
        <f>IF(Tabla46[[#This Row],[RESULTADO EVALUACIÓN DEL DISEÑO DEL CONTROL]]="","",SUMIFS(DATOS!$AT$50:$AT$58,DATOS!$AR$50:$AR$58,Tabla46[[#This Row],[RESULTADO EVALUACIÓN DEL DISEÑO DEL CONTROL]],DATOS!$AS$50:$AS$58,Tabla46[[#This Row],[RESULTADO EVALUACION DE LA EJECUCION]]))</f>
        <v/>
      </c>
    </row>
    <row r="217" spans="1:21" ht="15" customHeight="1" x14ac:dyDescent="0.25">
      <c r="A217" s="7"/>
      <c r="B217" s="5"/>
      <c r="C217" s="5"/>
      <c r="D217" s="80"/>
      <c r="E217" s="10"/>
      <c r="F217" s="197"/>
      <c r="G217" s="146" t="str">
        <f>IFERROR(VLOOKUP(Tabla46[[#This Row],[ID RIESGO]],'1. IDENTIFICACION DEL RIESGO'!$AB$27:$AL$38,11,0),"")</f>
        <v/>
      </c>
      <c r="H217" s="197"/>
      <c r="I217" s="197"/>
      <c r="J217" s="197"/>
      <c r="K217" s="197"/>
      <c r="L217" s="199"/>
      <c r="M217" s="199"/>
      <c r="N217" s="197" t="str">
        <f>IF(Tabla46[[#This Row],[ID RIESGO]]="","",IF(Tabla46[[#This Row],[DESCRIPCION DEL CONTROL]]="",0,15))</f>
        <v/>
      </c>
      <c r="O217" s="190" t="str">
        <f>IF(Tabla46[[#This Row],[ID RIESGO]]="","",IF(Tabla46[[#This Row],[RESPONSABLE DEL CONTROL (CARGO)]]="",0,20))</f>
        <v/>
      </c>
      <c r="P217" s="399">
        <f>IF(Tabla46[[#This Row],[PERIODICIDAD DE EJECUCIÓN DEL CONTROL]]="",0,20)</f>
        <v>0</v>
      </c>
      <c r="Q21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7" s="399" t="str">
        <f>IF(ISTEXT(Tabla46[[#This Row],[VALOR EVALUACION DISENO]]),"",IF(Tabla46[[#This Row],[VALOR EVALUACION DISENO]]&gt;96,DATOS!$AV$21,IF(Tabla46[[#This Row],[VALOR EVALUACION DISENO]]&gt;=86,DATOS!$AV$22,DATOS!$AV$23)))</f>
        <v/>
      </c>
      <c r="S217" s="324"/>
      <c r="T217" s="146" t="str">
        <f>IFERROR(VLOOKUP(Tabla46[[#This Row],[% DE CUMPLIMIENTO DE LA EJECUCION DEL CONTROL]],DATOS!$AS$39:$AT$41,2,0),"")</f>
        <v/>
      </c>
      <c r="U217" s="147" t="str">
        <f>IF(Tabla46[[#This Row],[RESULTADO EVALUACIÓN DEL DISEÑO DEL CONTROL]]="","",SUMIFS(DATOS!$AT$50:$AT$58,DATOS!$AR$50:$AR$58,Tabla46[[#This Row],[RESULTADO EVALUACIÓN DEL DISEÑO DEL CONTROL]],DATOS!$AS$50:$AS$58,Tabla46[[#This Row],[RESULTADO EVALUACION DE LA EJECUCION]]))</f>
        <v/>
      </c>
    </row>
    <row r="218" spans="1:21" ht="15" customHeight="1" x14ac:dyDescent="0.25">
      <c r="A218" s="7"/>
      <c r="B218" s="5"/>
      <c r="C218" s="5"/>
      <c r="D218" s="80"/>
      <c r="E218" s="10"/>
      <c r="F218" s="197"/>
      <c r="G218" s="146" t="str">
        <f>IFERROR(VLOOKUP(Tabla46[[#This Row],[ID RIESGO]],'1. IDENTIFICACION DEL RIESGO'!$AB$27:$AL$38,11,0),"")</f>
        <v/>
      </c>
      <c r="H218" s="197"/>
      <c r="I218" s="197"/>
      <c r="J218" s="197"/>
      <c r="K218" s="197"/>
      <c r="L218" s="199"/>
      <c r="M218" s="199"/>
      <c r="N218" s="197" t="str">
        <f>IF(Tabla46[[#This Row],[ID RIESGO]]="","",IF(Tabla46[[#This Row],[DESCRIPCION DEL CONTROL]]="",0,15))</f>
        <v/>
      </c>
      <c r="O218" s="190" t="str">
        <f>IF(Tabla46[[#This Row],[ID RIESGO]]="","",IF(Tabla46[[#This Row],[RESPONSABLE DEL CONTROL (CARGO)]]="",0,20))</f>
        <v/>
      </c>
      <c r="P218" s="399">
        <f>IF(Tabla46[[#This Row],[PERIODICIDAD DE EJECUCIÓN DEL CONTROL]]="",0,20)</f>
        <v>0</v>
      </c>
      <c r="Q21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8" s="399" t="str">
        <f>IF(ISTEXT(Tabla46[[#This Row],[VALOR EVALUACION DISENO]]),"",IF(Tabla46[[#This Row],[VALOR EVALUACION DISENO]]&gt;96,DATOS!$AV$21,IF(Tabla46[[#This Row],[VALOR EVALUACION DISENO]]&gt;=86,DATOS!$AV$22,DATOS!$AV$23)))</f>
        <v/>
      </c>
      <c r="S218" s="324"/>
      <c r="T218" s="146" t="str">
        <f>IFERROR(VLOOKUP(Tabla46[[#This Row],[% DE CUMPLIMIENTO DE LA EJECUCION DEL CONTROL]],DATOS!$AS$39:$AT$41,2,0),"")</f>
        <v/>
      </c>
      <c r="U218" s="147" t="str">
        <f>IF(Tabla46[[#This Row],[RESULTADO EVALUACIÓN DEL DISEÑO DEL CONTROL]]="","",SUMIFS(DATOS!$AT$50:$AT$58,DATOS!$AR$50:$AR$58,Tabla46[[#This Row],[RESULTADO EVALUACIÓN DEL DISEÑO DEL CONTROL]],DATOS!$AS$50:$AS$58,Tabla46[[#This Row],[RESULTADO EVALUACION DE LA EJECUCION]]))</f>
        <v/>
      </c>
    </row>
    <row r="219" spans="1:21" ht="15" customHeight="1" x14ac:dyDescent="0.25">
      <c r="A219" s="7"/>
      <c r="B219" s="5"/>
      <c r="C219" s="5"/>
      <c r="D219" s="80"/>
      <c r="E219" s="10"/>
      <c r="F219" s="197"/>
      <c r="G219" s="146" t="str">
        <f>IFERROR(VLOOKUP(Tabla46[[#This Row],[ID RIESGO]],'1. IDENTIFICACION DEL RIESGO'!$AB$27:$AL$38,11,0),"")</f>
        <v/>
      </c>
      <c r="H219" s="197"/>
      <c r="I219" s="197"/>
      <c r="J219" s="197"/>
      <c r="K219" s="197"/>
      <c r="L219" s="199"/>
      <c r="M219" s="199"/>
      <c r="N219" s="197" t="str">
        <f>IF(Tabla46[[#This Row],[ID RIESGO]]="","",IF(Tabla46[[#This Row],[DESCRIPCION DEL CONTROL]]="",0,15))</f>
        <v/>
      </c>
      <c r="O219" s="190" t="str">
        <f>IF(Tabla46[[#This Row],[ID RIESGO]]="","",IF(Tabla46[[#This Row],[RESPONSABLE DEL CONTROL (CARGO)]]="",0,20))</f>
        <v/>
      </c>
      <c r="P219" s="399">
        <f>IF(Tabla46[[#This Row],[PERIODICIDAD DE EJECUCIÓN DEL CONTROL]]="",0,20)</f>
        <v>0</v>
      </c>
      <c r="Q21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9" s="399" t="str">
        <f>IF(ISTEXT(Tabla46[[#This Row],[VALOR EVALUACION DISENO]]),"",IF(Tabla46[[#This Row],[VALOR EVALUACION DISENO]]&gt;96,DATOS!$AV$21,IF(Tabla46[[#This Row],[VALOR EVALUACION DISENO]]&gt;=86,DATOS!$AV$22,DATOS!$AV$23)))</f>
        <v/>
      </c>
      <c r="S219" s="324"/>
      <c r="T219" s="146" t="str">
        <f>IFERROR(VLOOKUP(Tabla46[[#This Row],[% DE CUMPLIMIENTO DE LA EJECUCION DEL CONTROL]],DATOS!$AS$39:$AT$41,2,0),"")</f>
        <v/>
      </c>
      <c r="U219" s="147" t="str">
        <f>IF(Tabla46[[#This Row],[RESULTADO EVALUACIÓN DEL DISEÑO DEL CONTROL]]="","",SUMIFS(DATOS!$AT$50:$AT$58,DATOS!$AR$50:$AR$58,Tabla46[[#This Row],[RESULTADO EVALUACIÓN DEL DISEÑO DEL CONTROL]],DATOS!$AS$50:$AS$58,Tabla46[[#This Row],[RESULTADO EVALUACION DE LA EJECUCION]]))</f>
        <v/>
      </c>
    </row>
    <row r="220" spans="1:21" ht="15" customHeight="1" x14ac:dyDescent="0.25">
      <c r="A220" s="7"/>
      <c r="B220" s="5"/>
      <c r="C220" s="5"/>
      <c r="D220" s="80"/>
      <c r="E220" s="10"/>
      <c r="F220" s="197"/>
      <c r="G220" s="146" t="str">
        <f>IFERROR(VLOOKUP(Tabla46[[#This Row],[ID RIESGO]],'1. IDENTIFICACION DEL RIESGO'!$AB$27:$AL$38,11,0),"")</f>
        <v/>
      </c>
      <c r="H220" s="197"/>
      <c r="I220" s="197"/>
      <c r="J220" s="197"/>
      <c r="K220" s="197"/>
      <c r="L220" s="199"/>
      <c r="M220" s="199"/>
      <c r="N220" s="197" t="str">
        <f>IF(Tabla46[[#This Row],[ID RIESGO]]="","",IF(Tabla46[[#This Row],[DESCRIPCION DEL CONTROL]]="",0,15))</f>
        <v/>
      </c>
      <c r="O220" s="190" t="str">
        <f>IF(Tabla46[[#This Row],[ID RIESGO]]="","",IF(Tabla46[[#This Row],[RESPONSABLE DEL CONTROL (CARGO)]]="",0,20))</f>
        <v/>
      </c>
      <c r="P220" s="399">
        <f>IF(Tabla46[[#This Row],[PERIODICIDAD DE EJECUCIÓN DEL CONTROL]]="",0,20)</f>
        <v>0</v>
      </c>
      <c r="Q22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0" s="399" t="str">
        <f>IF(ISTEXT(Tabla46[[#This Row],[VALOR EVALUACION DISENO]]),"",IF(Tabla46[[#This Row],[VALOR EVALUACION DISENO]]&gt;96,DATOS!$AV$21,IF(Tabla46[[#This Row],[VALOR EVALUACION DISENO]]&gt;=86,DATOS!$AV$22,DATOS!$AV$23)))</f>
        <v/>
      </c>
      <c r="S220" s="324"/>
      <c r="T220" s="146" t="str">
        <f>IFERROR(VLOOKUP(Tabla46[[#This Row],[% DE CUMPLIMIENTO DE LA EJECUCION DEL CONTROL]],DATOS!$AS$39:$AT$41,2,0),"")</f>
        <v/>
      </c>
      <c r="U220" s="147" t="str">
        <f>IF(Tabla46[[#This Row],[RESULTADO EVALUACIÓN DEL DISEÑO DEL CONTROL]]="","",SUMIFS(DATOS!$AT$50:$AT$58,DATOS!$AR$50:$AR$58,Tabla46[[#This Row],[RESULTADO EVALUACIÓN DEL DISEÑO DEL CONTROL]],DATOS!$AS$50:$AS$58,Tabla46[[#This Row],[RESULTADO EVALUACION DE LA EJECUCION]]))</f>
        <v/>
      </c>
    </row>
    <row r="221" spans="1:21" ht="15" customHeight="1" x14ac:dyDescent="0.25">
      <c r="A221" s="7"/>
      <c r="B221" s="5"/>
      <c r="C221" s="5"/>
      <c r="D221" s="80"/>
      <c r="E221" s="10"/>
      <c r="F221" s="197"/>
      <c r="G221" s="146" t="str">
        <f>IFERROR(VLOOKUP(Tabla46[[#This Row],[ID RIESGO]],'1. IDENTIFICACION DEL RIESGO'!$AB$27:$AL$38,11,0),"")</f>
        <v/>
      </c>
      <c r="H221" s="197"/>
      <c r="I221" s="197"/>
      <c r="J221" s="197"/>
      <c r="K221" s="197"/>
      <c r="L221" s="199"/>
      <c r="M221" s="199"/>
      <c r="N221" s="197" t="str">
        <f>IF(Tabla46[[#This Row],[ID RIESGO]]="","",IF(Tabla46[[#This Row],[DESCRIPCION DEL CONTROL]]="",0,15))</f>
        <v/>
      </c>
      <c r="O221" s="190" t="str">
        <f>IF(Tabla46[[#This Row],[ID RIESGO]]="","",IF(Tabla46[[#This Row],[RESPONSABLE DEL CONTROL (CARGO)]]="",0,20))</f>
        <v/>
      </c>
      <c r="P221" s="399">
        <f>IF(Tabla46[[#This Row],[PERIODICIDAD DE EJECUCIÓN DEL CONTROL]]="",0,20)</f>
        <v>0</v>
      </c>
      <c r="Q22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1" s="399" t="str">
        <f>IF(ISTEXT(Tabla46[[#This Row],[VALOR EVALUACION DISENO]]),"",IF(Tabla46[[#This Row],[VALOR EVALUACION DISENO]]&gt;96,DATOS!$AV$21,IF(Tabla46[[#This Row],[VALOR EVALUACION DISENO]]&gt;=86,DATOS!$AV$22,DATOS!$AV$23)))</f>
        <v/>
      </c>
      <c r="S221" s="324"/>
      <c r="T221" s="146" t="str">
        <f>IFERROR(VLOOKUP(Tabla46[[#This Row],[% DE CUMPLIMIENTO DE LA EJECUCION DEL CONTROL]],DATOS!$AS$39:$AT$41,2,0),"")</f>
        <v/>
      </c>
      <c r="U221" s="147" t="str">
        <f>IF(Tabla46[[#This Row],[RESULTADO EVALUACIÓN DEL DISEÑO DEL CONTROL]]="","",SUMIFS(DATOS!$AT$50:$AT$58,DATOS!$AR$50:$AR$58,Tabla46[[#This Row],[RESULTADO EVALUACIÓN DEL DISEÑO DEL CONTROL]],DATOS!$AS$50:$AS$58,Tabla46[[#This Row],[RESULTADO EVALUACION DE LA EJECUCION]]))</f>
        <v/>
      </c>
    </row>
    <row r="222" spans="1:21" ht="15" customHeight="1" x14ac:dyDescent="0.25">
      <c r="A222" s="7"/>
      <c r="B222" s="5"/>
      <c r="C222" s="5"/>
      <c r="D222" s="80"/>
      <c r="E222" s="10"/>
      <c r="F222" s="197"/>
      <c r="G222" s="146" t="str">
        <f>IFERROR(VLOOKUP(Tabla46[[#This Row],[ID RIESGO]],'1. IDENTIFICACION DEL RIESGO'!$AB$27:$AL$38,11,0),"")</f>
        <v/>
      </c>
      <c r="H222" s="197"/>
      <c r="I222" s="197"/>
      <c r="J222" s="197"/>
      <c r="K222" s="197"/>
      <c r="L222" s="199"/>
      <c r="M222" s="199"/>
      <c r="N222" s="197" t="str">
        <f>IF(Tabla46[[#This Row],[ID RIESGO]]="","",IF(Tabla46[[#This Row],[DESCRIPCION DEL CONTROL]]="",0,15))</f>
        <v/>
      </c>
      <c r="O222" s="190" t="str">
        <f>IF(Tabla46[[#This Row],[ID RIESGO]]="","",IF(Tabla46[[#This Row],[RESPONSABLE DEL CONTROL (CARGO)]]="",0,20))</f>
        <v/>
      </c>
      <c r="P222" s="399">
        <f>IF(Tabla46[[#This Row],[PERIODICIDAD DE EJECUCIÓN DEL CONTROL]]="",0,20)</f>
        <v>0</v>
      </c>
      <c r="Q22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2" s="399" t="str">
        <f>IF(ISTEXT(Tabla46[[#This Row],[VALOR EVALUACION DISENO]]),"",IF(Tabla46[[#This Row],[VALOR EVALUACION DISENO]]&gt;96,DATOS!$AV$21,IF(Tabla46[[#This Row],[VALOR EVALUACION DISENO]]&gt;=86,DATOS!$AV$22,DATOS!$AV$23)))</f>
        <v/>
      </c>
      <c r="S222" s="324"/>
      <c r="T222" s="146" t="str">
        <f>IFERROR(VLOOKUP(Tabla46[[#This Row],[% DE CUMPLIMIENTO DE LA EJECUCION DEL CONTROL]],DATOS!$AS$39:$AT$41,2,0),"")</f>
        <v/>
      </c>
      <c r="U222" s="147" t="str">
        <f>IF(Tabla46[[#This Row],[RESULTADO EVALUACIÓN DEL DISEÑO DEL CONTROL]]="","",SUMIFS(DATOS!$AT$50:$AT$58,DATOS!$AR$50:$AR$58,Tabla46[[#This Row],[RESULTADO EVALUACIÓN DEL DISEÑO DEL CONTROL]],DATOS!$AS$50:$AS$58,Tabla46[[#This Row],[RESULTADO EVALUACION DE LA EJECUCION]]))</f>
        <v/>
      </c>
    </row>
    <row r="223" spans="1:21" ht="15" customHeight="1" x14ac:dyDescent="0.25">
      <c r="A223" s="7"/>
      <c r="B223" s="5"/>
      <c r="C223" s="5"/>
      <c r="D223" s="80"/>
      <c r="E223" s="10"/>
      <c r="F223" s="197"/>
      <c r="G223" s="146" t="str">
        <f>IFERROR(VLOOKUP(Tabla46[[#This Row],[ID RIESGO]],'1. IDENTIFICACION DEL RIESGO'!$AB$27:$AL$38,11,0),"")</f>
        <v/>
      </c>
      <c r="H223" s="197"/>
      <c r="I223" s="197"/>
      <c r="J223" s="197"/>
      <c r="K223" s="197"/>
      <c r="L223" s="199"/>
      <c r="M223" s="199"/>
      <c r="N223" s="197" t="str">
        <f>IF(Tabla46[[#This Row],[ID RIESGO]]="","",IF(Tabla46[[#This Row],[DESCRIPCION DEL CONTROL]]="",0,15))</f>
        <v/>
      </c>
      <c r="O223" s="190" t="str">
        <f>IF(Tabla46[[#This Row],[ID RIESGO]]="","",IF(Tabla46[[#This Row],[RESPONSABLE DEL CONTROL (CARGO)]]="",0,20))</f>
        <v/>
      </c>
      <c r="P223" s="399">
        <f>IF(Tabla46[[#This Row],[PERIODICIDAD DE EJECUCIÓN DEL CONTROL]]="",0,20)</f>
        <v>0</v>
      </c>
      <c r="Q22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3" s="399" t="str">
        <f>IF(ISTEXT(Tabla46[[#This Row],[VALOR EVALUACION DISENO]]),"",IF(Tabla46[[#This Row],[VALOR EVALUACION DISENO]]&gt;96,DATOS!$AV$21,IF(Tabla46[[#This Row],[VALOR EVALUACION DISENO]]&gt;=86,DATOS!$AV$22,DATOS!$AV$23)))</f>
        <v/>
      </c>
      <c r="S223" s="324"/>
      <c r="T223" s="146" t="str">
        <f>IFERROR(VLOOKUP(Tabla46[[#This Row],[% DE CUMPLIMIENTO DE LA EJECUCION DEL CONTROL]],DATOS!$AS$39:$AT$41,2,0),"")</f>
        <v/>
      </c>
      <c r="U223" s="147" t="str">
        <f>IF(Tabla46[[#This Row],[RESULTADO EVALUACIÓN DEL DISEÑO DEL CONTROL]]="","",SUMIFS(DATOS!$AT$50:$AT$58,DATOS!$AR$50:$AR$58,Tabla46[[#This Row],[RESULTADO EVALUACIÓN DEL DISEÑO DEL CONTROL]],DATOS!$AS$50:$AS$58,Tabla46[[#This Row],[RESULTADO EVALUACION DE LA EJECUCION]]))</f>
        <v/>
      </c>
    </row>
    <row r="224" spans="1:21" ht="15" customHeight="1" x14ac:dyDescent="0.25">
      <c r="A224" s="7"/>
      <c r="B224" s="5"/>
      <c r="C224" s="5"/>
      <c r="D224" s="80"/>
      <c r="E224" s="10"/>
      <c r="F224" s="197"/>
      <c r="G224" s="146" t="str">
        <f>IFERROR(VLOOKUP(Tabla46[[#This Row],[ID RIESGO]],'1. IDENTIFICACION DEL RIESGO'!$AB$27:$AL$38,11,0),"")</f>
        <v/>
      </c>
      <c r="H224" s="197"/>
      <c r="I224" s="197"/>
      <c r="J224" s="197"/>
      <c r="K224" s="197"/>
      <c r="L224" s="199"/>
      <c r="M224" s="199"/>
      <c r="N224" s="197" t="str">
        <f>IF(Tabla46[[#This Row],[ID RIESGO]]="","",IF(Tabla46[[#This Row],[DESCRIPCION DEL CONTROL]]="",0,15))</f>
        <v/>
      </c>
      <c r="O224" s="190" t="str">
        <f>IF(Tabla46[[#This Row],[ID RIESGO]]="","",IF(Tabla46[[#This Row],[RESPONSABLE DEL CONTROL (CARGO)]]="",0,20))</f>
        <v/>
      </c>
      <c r="P224" s="399">
        <f>IF(Tabla46[[#This Row],[PERIODICIDAD DE EJECUCIÓN DEL CONTROL]]="",0,20)</f>
        <v>0</v>
      </c>
      <c r="Q22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4" s="399" t="str">
        <f>IF(ISTEXT(Tabla46[[#This Row],[VALOR EVALUACION DISENO]]),"",IF(Tabla46[[#This Row],[VALOR EVALUACION DISENO]]&gt;96,DATOS!$AV$21,IF(Tabla46[[#This Row],[VALOR EVALUACION DISENO]]&gt;=86,DATOS!$AV$22,DATOS!$AV$23)))</f>
        <v/>
      </c>
      <c r="S224" s="324"/>
      <c r="T224" s="146" t="str">
        <f>IFERROR(VLOOKUP(Tabla46[[#This Row],[% DE CUMPLIMIENTO DE LA EJECUCION DEL CONTROL]],DATOS!$AS$39:$AT$41,2,0),"")</f>
        <v/>
      </c>
      <c r="U224" s="147" t="str">
        <f>IF(Tabla46[[#This Row],[RESULTADO EVALUACIÓN DEL DISEÑO DEL CONTROL]]="","",SUMIFS(DATOS!$AT$50:$AT$58,DATOS!$AR$50:$AR$58,Tabla46[[#This Row],[RESULTADO EVALUACIÓN DEL DISEÑO DEL CONTROL]],DATOS!$AS$50:$AS$58,Tabla46[[#This Row],[RESULTADO EVALUACION DE LA EJECUCION]]))</f>
        <v/>
      </c>
    </row>
    <row r="225" spans="1:21" ht="15" customHeight="1" x14ac:dyDescent="0.25">
      <c r="A225" s="7"/>
      <c r="B225" s="5"/>
      <c r="C225" s="5"/>
      <c r="D225" s="80"/>
      <c r="E225" s="10"/>
      <c r="F225" s="197"/>
      <c r="G225" s="146" t="str">
        <f>IFERROR(VLOOKUP(Tabla46[[#This Row],[ID RIESGO]],'1. IDENTIFICACION DEL RIESGO'!$AB$27:$AL$38,11,0),"")</f>
        <v/>
      </c>
      <c r="H225" s="197"/>
      <c r="I225" s="197"/>
      <c r="J225" s="197"/>
      <c r="K225" s="197"/>
      <c r="L225" s="199"/>
      <c r="M225" s="199"/>
      <c r="N225" s="197" t="str">
        <f>IF(Tabla46[[#This Row],[ID RIESGO]]="","",IF(Tabla46[[#This Row],[DESCRIPCION DEL CONTROL]]="",0,15))</f>
        <v/>
      </c>
      <c r="O225" s="190" t="str">
        <f>IF(Tabla46[[#This Row],[ID RIESGO]]="","",IF(Tabla46[[#This Row],[RESPONSABLE DEL CONTROL (CARGO)]]="",0,20))</f>
        <v/>
      </c>
      <c r="P225" s="399">
        <f>IF(Tabla46[[#This Row],[PERIODICIDAD DE EJECUCIÓN DEL CONTROL]]="",0,20)</f>
        <v>0</v>
      </c>
      <c r="Q22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5" s="399" t="str">
        <f>IF(ISTEXT(Tabla46[[#This Row],[VALOR EVALUACION DISENO]]),"",IF(Tabla46[[#This Row],[VALOR EVALUACION DISENO]]&gt;96,DATOS!$AV$21,IF(Tabla46[[#This Row],[VALOR EVALUACION DISENO]]&gt;=86,DATOS!$AV$22,DATOS!$AV$23)))</f>
        <v/>
      </c>
      <c r="S225" s="324"/>
      <c r="T225" s="146" t="str">
        <f>IFERROR(VLOOKUP(Tabla46[[#This Row],[% DE CUMPLIMIENTO DE LA EJECUCION DEL CONTROL]],DATOS!$AS$39:$AT$41,2,0),"")</f>
        <v/>
      </c>
      <c r="U225" s="147" t="str">
        <f>IF(Tabla46[[#This Row],[RESULTADO EVALUACIÓN DEL DISEÑO DEL CONTROL]]="","",SUMIFS(DATOS!$AT$50:$AT$58,DATOS!$AR$50:$AR$58,Tabla46[[#This Row],[RESULTADO EVALUACIÓN DEL DISEÑO DEL CONTROL]],DATOS!$AS$50:$AS$58,Tabla46[[#This Row],[RESULTADO EVALUACION DE LA EJECUCION]]))</f>
        <v/>
      </c>
    </row>
    <row r="226" spans="1:21" ht="15" customHeight="1" x14ac:dyDescent="0.25">
      <c r="A226" s="7"/>
      <c r="B226" s="5"/>
      <c r="C226" s="5"/>
      <c r="D226" s="80"/>
      <c r="E226" s="10"/>
      <c r="F226" s="197"/>
      <c r="G226" s="146" t="str">
        <f>IFERROR(VLOOKUP(Tabla46[[#This Row],[ID RIESGO]],'1. IDENTIFICACION DEL RIESGO'!$AB$27:$AL$38,11,0),"")</f>
        <v/>
      </c>
      <c r="H226" s="197"/>
      <c r="I226" s="197"/>
      <c r="J226" s="197"/>
      <c r="K226" s="197"/>
      <c r="L226" s="199"/>
      <c r="M226" s="199"/>
      <c r="N226" s="197" t="str">
        <f>IF(Tabla46[[#This Row],[ID RIESGO]]="","",IF(Tabla46[[#This Row],[DESCRIPCION DEL CONTROL]]="",0,15))</f>
        <v/>
      </c>
      <c r="O226" s="190" t="str">
        <f>IF(Tabla46[[#This Row],[ID RIESGO]]="","",IF(Tabla46[[#This Row],[RESPONSABLE DEL CONTROL (CARGO)]]="",0,20))</f>
        <v/>
      </c>
      <c r="P226" s="399">
        <f>IF(Tabla46[[#This Row],[PERIODICIDAD DE EJECUCIÓN DEL CONTROL]]="",0,20)</f>
        <v>0</v>
      </c>
      <c r="Q22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6" s="399" t="str">
        <f>IF(ISTEXT(Tabla46[[#This Row],[VALOR EVALUACION DISENO]]),"",IF(Tabla46[[#This Row],[VALOR EVALUACION DISENO]]&gt;96,DATOS!$AV$21,IF(Tabla46[[#This Row],[VALOR EVALUACION DISENO]]&gt;=86,DATOS!$AV$22,DATOS!$AV$23)))</f>
        <v/>
      </c>
      <c r="S226" s="324"/>
      <c r="T226" s="146" t="str">
        <f>IFERROR(VLOOKUP(Tabla46[[#This Row],[% DE CUMPLIMIENTO DE LA EJECUCION DEL CONTROL]],DATOS!$AS$39:$AT$41,2,0),"")</f>
        <v/>
      </c>
      <c r="U226" s="147" t="str">
        <f>IF(Tabla46[[#This Row],[RESULTADO EVALUACIÓN DEL DISEÑO DEL CONTROL]]="","",SUMIFS(DATOS!$AT$50:$AT$58,DATOS!$AR$50:$AR$58,Tabla46[[#This Row],[RESULTADO EVALUACIÓN DEL DISEÑO DEL CONTROL]],DATOS!$AS$50:$AS$58,Tabla46[[#This Row],[RESULTADO EVALUACION DE LA EJECUCION]]))</f>
        <v/>
      </c>
    </row>
    <row r="227" spans="1:21" ht="15" customHeight="1" x14ac:dyDescent="0.25">
      <c r="A227" s="7"/>
      <c r="B227" s="5"/>
      <c r="C227" s="5"/>
      <c r="D227" s="80"/>
      <c r="E227" s="10"/>
      <c r="F227" s="197"/>
      <c r="G227" s="146" t="str">
        <f>IFERROR(VLOOKUP(Tabla46[[#This Row],[ID RIESGO]],'1. IDENTIFICACION DEL RIESGO'!$AB$27:$AL$38,11,0),"")</f>
        <v/>
      </c>
      <c r="H227" s="197"/>
      <c r="I227" s="197"/>
      <c r="J227" s="197"/>
      <c r="K227" s="197"/>
      <c r="L227" s="199"/>
      <c r="M227" s="199"/>
      <c r="N227" s="197" t="str">
        <f>IF(Tabla46[[#This Row],[ID RIESGO]]="","",IF(Tabla46[[#This Row],[DESCRIPCION DEL CONTROL]]="",0,15))</f>
        <v/>
      </c>
      <c r="O227" s="190" t="str">
        <f>IF(Tabla46[[#This Row],[ID RIESGO]]="","",IF(Tabla46[[#This Row],[RESPONSABLE DEL CONTROL (CARGO)]]="",0,20))</f>
        <v/>
      </c>
      <c r="P227" s="399">
        <f>IF(Tabla46[[#This Row],[PERIODICIDAD DE EJECUCIÓN DEL CONTROL]]="",0,20)</f>
        <v>0</v>
      </c>
      <c r="Q22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7" s="399" t="str">
        <f>IF(ISTEXT(Tabla46[[#This Row],[VALOR EVALUACION DISENO]]),"",IF(Tabla46[[#This Row],[VALOR EVALUACION DISENO]]&gt;96,DATOS!$AV$21,IF(Tabla46[[#This Row],[VALOR EVALUACION DISENO]]&gt;=86,DATOS!$AV$22,DATOS!$AV$23)))</f>
        <v/>
      </c>
      <c r="S227" s="324"/>
      <c r="T227" s="146" t="str">
        <f>IFERROR(VLOOKUP(Tabla46[[#This Row],[% DE CUMPLIMIENTO DE LA EJECUCION DEL CONTROL]],DATOS!$AS$39:$AT$41,2,0),"")</f>
        <v/>
      </c>
      <c r="U227" s="147" t="str">
        <f>IF(Tabla46[[#This Row],[RESULTADO EVALUACIÓN DEL DISEÑO DEL CONTROL]]="","",SUMIFS(DATOS!$AT$50:$AT$58,DATOS!$AR$50:$AR$58,Tabla46[[#This Row],[RESULTADO EVALUACIÓN DEL DISEÑO DEL CONTROL]],DATOS!$AS$50:$AS$58,Tabla46[[#This Row],[RESULTADO EVALUACION DE LA EJECUCION]]))</f>
        <v/>
      </c>
    </row>
    <row r="228" spans="1:21" ht="15" customHeight="1" x14ac:dyDescent="0.25">
      <c r="A228" s="7"/>
      <c r="B228" s="5"/>
      <c r="C228" s="5"/>
      <c r="D228" s="80"/>
      <c r="E228" s="10"/>
      <c r="F228" s="197"/>
      <c r="G228" s="146" t="str">
        <f>IFERROR(VLOOKUP(Tabla46[[#This Row],[ID RIESGO]],'1. IDENTIFICACION DEL RIESGO'!$AB$27:$AL$38,11,0),"")</f>
        <v/>
      </c>
      <c r="H228" s="197"/>
      <c r="I228" s="197"/>
      <c r="J228" s="197"/>
      <c r="K228" s="197"/>
      <c r="L228" s="199"/>
      <c r="M228" s="199"/>
      <c r="N228" s="197" t="str">
        <f>IF(Tabla46[[#This Row],[ID RIESGO]]="","",IF(Tabla46[[#This Row],[DESCRIPCION DEL CONTROL]]="",0,15))</f>
        <v/>
      </c>
      <c r="O228" s="190" t="str">
        <f>IF(Tabla46[[#This Row],[ID RIESGO]]="","",IF(Tabla46[[#This Row],[RESPONSABLE DEL CONTROL (CARGO)]]="",0,20))</f>
        <v/>
      </c>
      <c r="P228" s="399">
        <f>IF(Tabla46[[#This Row],[PERIODICIDAD DE EJECUCIÓN DEL CONTROL]]="",0,20)</f>
        <v>0</v>
      </c>
      <c r="Q22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8" s="399" t="str">
        <f>IF(ISTEXT(Tabla46[[#This Row],[VALOR EVALUACION DISENO]]),"",IF(Tabla46[[#This Row],[VALOR EVALUACION DISENO]]&gt;96,DATOS!$AV$21,IF(Tabla46[[#This Row],[VALOR EVALUACION DISENO]]&gt;=86,DATOS!$AV$22,DATOS!$AV$23)))</f>
        <v/>
      </c>
      <c r="S228" s="324"/>
      <c r="T228" s="146" t="str">
        <f>IFERROR(VLOOKUP(Tabla46[[#This Row],[% DE CUMPLIMIENTO DE LA EJECUCION DEL CONTROL]],DATOS!$AS$39:$AT$41,2,0),"")</f>
        <v/>
      </c>
      <c r="U228" s="147" t="str">
        <f>IF(Tabla46[[#This Row],[RESULTADO EVALUACIÓN DEL DISEÑO DEL CONTROL]]="","",SUMIFS(DATOS!$AT$50:$AT$58,DATOS!$AR$50:$AR$58,Tabla46[[#This Row],[RESULTADO EVALUACIÓN DEL DISEÑO DEL CONTROL]],DATOS!$AS$50:$AS$58,Tabla46[[#This Row],[RESULTADO EVALUACION DE LA EJECUCION]]))</f>
        <v/>
      </c>
    </row>
    <row r="229" spans="1:21" ht="15" customHeight="1" x14ac:dyDescent="0.25">
      <c r="A229" s="7"/>
      <c r="B229" s="5"/>
      <c r="C229" s="5"/>
      <c r="D229" s="80"/>
      <c r="E229" s="10"/>
      <c r="F229" s="197"/>
      <c r="G229" s="146" t="str">
        <f>IFERROR(VLOOKUP(Tabla46[[#This Row],[ID RIESGO]],'1. IDENTIFICACION DEL RIESGO'!$AB$27:$AL$38,11,0),"")</f>
        <v/>
      </c>
      <c r="H229" s="197"/>
      <c r="I229" s="197"/>
      <c r="J229" s="197"/>
      <c r="K229" s="197"/>
      <c r="L229" s="199"/>
      <c r="M229" s="199"/>
      <c r="N229" s="197" t="str">
        <f>IF(Tabla46[[#This Row],[ID RIESGO]]="","",IF(Tabla46[[#This Row],[DESCRIPCION DEL CONTROL]]="",0,15))</f>
        <v/>
      </c>
      <c r="O229" s="190" t="str">
        <f>IF(Tabla46[[#This Row],[ID RIESGO]]="","",IF(Tabla46[[#This Row],[RESPONSABLE DEL CONTROL (CARGO)]]="",0,20))</f>
        <v/>
      </c>
      <c r="P229" s="399">
        <f>IF(Tabla46[[#This Row],[PERIODICIDAD DE EJECUCIÓN DEL CONTROL]]="",0,20)</f>
        <v>0</v>
      </c>
      <c r="Q22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9" s="399" t="str">
        <f>IF(ISTEXT(Tabla46[[#This Row],[VALOR EVALUACION DISENO]]),"",IF(Tabla46[[#This Row],[VALOR EVALUACION DISENO]]&gt;96,DATOS!$AV$21,IF(Tabla46[[#This Row],[VALOR EVALUACION DISENO]]&gt;=86,DATOS!$AV$22,DATOS!$AV$23)))</f>
        <v/>
      </c>
      <c r="S229" s="324"/>
      <c r="T229" s="146" t="str">
        <f>IFERROR(VLOOKUP(Tabla46[[#This Row],[% DE CUMPLIMIENTO DE LA EJECUCION DEL CONTROL]],DATOS!$AS$39:$AT$41,2,0),"")</f>
        <v/>
      </c>
      <c r="U229" s="147" t="str">
        <f>IF(Tabla46[[#This Row],[RESULTADO EVALUACIÓN DEL DISEÑO DEL CONTROL]]="","",SUMIFS(DATOS!$AT$50:$AT$58,DATOS!$AR$50:$AR$58,Tabla46[[#This Row],[RESULTADO EVALUACIÓN DEL DISEÑO DEL CONTROL]],DATOS!$AS$50:$AS$58,Tabla46[[#This Row],[RESULTADO EVALUACION DE LA EJECUCION]]))</f>
        <v/>
      </c>
    </row>
    <row r="230" spans="1:21" ht="15" customHeight="1" x14ac:dyDescent="0.25">
      <c r="A230" s="7"/>
      <c r="B230" s="5"/>
      <c r="C230" s="5"/>
      <c r="D230" s="80"/>
      <c r="E230" s="10"/>
      <c r="F230" s="197"/>
      <c r="G230" s="146" t="str">
        <f>IFERROR(VLOOKUP(Tabla46[[#This Row],[ID RIESGO]],'1. IDENTIFICACION DEL RIESGO'!$AB$27:$AL$38,11,0),"")</f>
        <v/>
      </c>
      <c r="H230" s="197"/>
      <c r="I230" s="197"/>
      <c r="J230" s="197"/>
      <c r="K230" s="197"/>
      <c r="L230" s="199"/>
      <c r="M230" s="199"/>
      <c r="N230" s="197" t="str">
        <f>IF(Tabla46[[#This Row],[ID RIESGO]]="","",IF(Tabla46[[#This Row],[DESCRIPCION DEL CONTROL]]="",0,15))</f>
        <v/>
      </c>
      <c r="O230" s="190" t="str">
        <f>IF(Tabla46[[#This Row],[ID RIESGO]]="","",IF(Tabla46[[#This Row],[RESPONSABLE DEL CONTROL (CARGO)]]="",0,20))</f>
        <v/>
      </c>
      <c r="P230" s="399">
        <f>IF(Tabla46[[#This Row],[PERIODICIDAD DE EJECUCIÓN DEL CONTROL]]="",0,20)</f>
        <v>0</v>
      </c>
      <c r="Q23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0" s="399" t="str">
        <f>IF(ISTEXT(Tabla46[[#This Row],[VALOR EVALUACION DISENO]]),"",IF(Tabla46[[#This Row],[VALOR EVALUACION DISENO]]&gt;96,DATOS!$AV$21,IF(Tabla46[[#This Row],[VALOR EVALUACION DISENO]]&gt;=86,DATOS!$AV$22,DATOS!$AV$23)))</f>
        <v/>
      </c>
      <c r="S230" s="324"/>
      <c r="T230" s="146" t="str">
        <f>IFERROR(VLOOKUP(Tabla46[[#This Row],[% DE CUMPLIMIENTO DE LA EJECUCION DEL CONTROL]],DATOS!$AS$39:$AT$41,2,0),"")</f>
        <v/>
      </c>
      <c r="U230" s="147" t="str">
        <f>IF(Tabla46[[#This Row],[RESULTADO EVALUACIÓN DEL DISEÑO DEL CONTROL]]="","",SUMIFS(DATOS!$AT$50:$AT$58,DATOS!$AR$50:$AR$58,Tabla46[[#This Row],[RESULTADO EVALUACIÓN DEL DISEÑO DEL CONTROL]],DATOS!$AS$50:$AS$58,Tabla46[[#This Row],[RESULTADO EVALUACION DE LA EJECUCION]]))</f>
        <v/>
      </c>
    </row>
    <row r="231" spans="1:21" ht="15" customHeight="1" x14ac:dyDescent="0.25">
      <c r="A231" s="7"/>
      <c r="B231" s="5"/>
      <c r="C231" s="5"/>
      <c r="D231" s="80"/>
      <c r="E231" s="10"/>
      <c r="F231" s="197"/>
      <c r="G231" s="146" t="str">
        <f>IFERROR(VLOOKUP(Tabla46[[#This Row],[ID RIESGO]],'1. IDENTIFICACION DEL RIESGO'!$AB$27:$AL$38,11,0),"")</f>
        <v/>
      </c>
      <c r="H231" s="197"/>
      <c r="I231" s="197"/>
      <c r="J231" s="197"/>
      <c r="K231" s="197"/>
      <c r="L231" s="199"/>
      <c r="M231" s="199"/>
      <c r="N231" s="197" t="str">
        <f>IF(Tabla46[[#This Row],[ID RIESGO]]="","",IF(Tabla46[[#This Row],[DESCRIPCION DEL CONTROL]]="",0,15))</f>
        <v/>
      </c>
      <c r="O231" s="190" t="str">
        <f>IF(Tabla46[[#This Row],[ID RIESGO]]="","",IF(Tabla46[[#This Row],[RESPONSABLE DEL CONTROL (CARGO)]]="",0,20))</f>
        <v/>
      </c>
      <c r="P231" s="399">
        <f>IF(Tabla46[[#This Row],[PERIODICIDAD DE EJECUCIÓN DEL CONTROL]]="",0,20)</f>
        <v>0</v>
      </c>
      <c r="Q23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1" s="399" t="str">
        <f>IF(ISTEXT(Tabla46[[#This Row],[VALOR EVALUACION DISENO]]),"",IF(Tabla46[[#This Row],[VALOR EVALUACION DISENO]]&gt;96,DATOS!$AV$21,IF(Tabla46[[#This Row],[VALOR EVALUACION DISENO]]&gt;=86,DATOS!$AV$22,DATOS!$AV$23)))</f>
        <v/>
      </c>
      <c r="S231" s="324"/>
      <c r="T231" s="146" t="str">
        <f>IFERROR(VLOOKUP(Tabla46[[#This Row],[% DE CUMPLIMIENTO DE LA EJECUCION DEL CONTROL]],DATOS!$AS$39:$AT$41,2,0),"")</f>
        <v/>
      </c>
      <c r="U231" s="147" t="str">
        <f>IF(Tabla46[[#This Row],[RESULTADO EVALUACIÓN DEL DISEÑO DEL CONTROL]]="","",SUMIFS(DATOS!$AT$50:$AT$58,DATOS!$AR$50:$AR$58,Tabla46[[#This Row],[RESULTADO EVALUACIÓN DEL DISEÑO DEL CONTROL]],DATOS!$AS$50:$AS$58,Tabla46[[#This Row],[RESULTADO EVALUACION DE LA EJECUCION]]))</f>
        <v/>
      </c>
    </row>
    <row r="232" spans="1:21" ht="15" customHeight="1" x14ac:dyDescent="0.25">
      <c r="A232" s="7"/>
      <c r="B232" s="5"/>
      <c r="C232" s="5"/>
      <c r="D232" s="80"/>
      <c r="E232" s="10"/>
      <c r="F232" s="197"/>
      <c r="G232" s="146" t="str">
        <f>IFERROR(VLOOKUP(Tabla46[[#This Row],[ID RIESGO]],'1. IDENTIFICACION DEL RIESGO'!$AB$27:$AL$38,11,0),"")</f>
        <v/>
      </c>
      <c r="H232" s="197"/>
      <c r="I232" s="197"/>
      <c r="J232" s="197"/>
      <c r="K232" s="197"/>
      <c r="L232" s="199"/>
      <c r="M232" s="199"/>
      <c r="N232" s="197" t="str">
        <f>IF(Tabla46[[#This Row],[ID RIESGO]]="","",IF(Tabla46[[#This Row],[DESCRIPCION DEL CONTROL]]="",0,15))</f>
        <v/>
      </c>
      <c r="O232" s="190" t="str">
        <f>IF(Tabla46[[#This Row],[ID RIESGO]]="","",IF(Tabla46[[#This Row],[RESPONSABLE DEL CONTROL (CARGO)]]="",0,20))</f>
        <v/>
      </c>
      <c r="P232" s="399">
        <f>IF(Tabla46[[#This Row],[PERIODICIDAD DE EJECUCIÓN DEL CONTROL]]="",0,20)</f>
        <v>0</v>
      </c>
      <c r="Q23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2" s="399" t="str">
        <f>IF(ISTEXT(Tabla46[[#This Row],[VALOR EVALUACION DISENO]]),"",IF(Tabla46[[#This Row],[VALOR EVALUACION DISENO]]&gt;96,DATOS!$AV$21,IF(Tabla46[[#This Row],[VALOR EVALUACION DISENO]]&gt;=86,DATOS!$AV$22,DATOS!$AV$23)))</f>
        <v/>
      </c>
      <c r="S232" s="324"/>
      <c r="T232" s="146" t="str">
        <f>IFERROR(VLOOKUP(Tabla46[[#This Row],[% DE CUMPLIMIENTO DE LA EJECUCION DEL CONTROL]],DATOS!$AS$39:$AT$41,2,0),"")</f>
        <v/>
      </c>
      <c r="U232" s="147" t="str">
        <f>IF(Tabla46[[#This Row],[RESULTADO EVALUACIÓN DEL DISEÑO DEL CONTROL]]="","",SUMIFS(DATOS!$AT$50:$AT$58,DATOS!$AR$50:$AR$58,Tabla46[[#This Row],[RESULTADO EVALUACIÓN DEL DISEÑO DEL CONTROL]],DATOS!$AS$50:$AS$58,Tabla46[[#This Row],[RESULTADO EVALUACION DE LA EJECUCION]]))</f>
        <v/>
      </c>
    </row>
    <row r="233" spans="1:21" ht="15" customHeight="1" x14ac:dyDescent="0.25">
      <c r="A233" s="7"/>
      <c r="B233" s="5"/>
      <c r="C233" s="5"/>
      <c r="D233" s="80"/>
      <c r="E233" s="10"/>
      <c r="F233" s="197"/>
      <c r="G233" s="146" t="str">
        <f>IFERROR(VLOOKUP(Tabla46[[#This Row],[ID RIESGO]],'1. IDENTIFICACION DEL RIESGO'!$AB$27:$AL$38,11,0),"")</f>
        <v/>
      </c>
      <c r="H233" s="197"/>
      <c r="I233" s="197"/>
      <c r="J233" s="197"/>
      <c r="K233" s="197"/>
      <c r="L233" s="199"/>
      <c r="M233" s="199"/>
      <c r="N233" s="197" t="str">
        <f>IF(Tabla46[[#This Row],[ID RIESGO]]="","",IF(Tabla46[[#This Row],[DESCRIPCION DEL CONTROL]]="",0,15))</f>
        <v/>
      </c>
      <c r="O233" s="190" t="str">
        <f>IF(Tabla46[[#This Row],[ID RIESGO]]="","",IF(Tabla46[[#This Row],[RESPONSABLE DEL CONTROL (CARGO)]]="",0,20))</f>
        <v/>
      </c>
      <c r="P233" s="399">
        <f>IF(Tabla46[[#This Row],[PERIODICIDAD DE EJECUCIÓN DEL CONTROL]]="",0,20)</f>
        <v>0</v>
      </c>
      <c r="Q23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3" s="399" t="str">
        <f>IF(ISTEXT(Tabla46[[#This Row],[VALOR EVALUACION DISENO]]),"",IF(Tabla46[[#This Row],[VALOR EVALUACION DISENO]]&gt;96,DATOS!$AV$21,IF(Tabla46[[#This Row],[VALOR EVALUACION DISENO]]&gt;=86,DATOS!$AV$22,DATOS!$AV$23)))</f>
        <v/>
      </c>
      <c r="S233" s="324"/>
      <c r="T233" s="146" t="str">
        <f>IFERROR(VLOOKUP(Tabla46[[#This Row],[% DE CUMPLIMIENTO DE LA EJECUCION DEL CONTROL]],DATOS!$AS$39:$AT$41,2,0),"")</f>
        <v/>
      </c>
      <c r="U233" s="147" t="str">
        <f>IF(Tabla46[[#This Row],[RESULTADO EVALUACIÓN DEL DISEÑO DEL CONTROL]]="","",SUMIFS(DATOS!$AT$50:$AT$58,DATOS!$AR$50:$AR$58,Tabla46[[#This Row],[RESULTADO EVALUACIÓN DEL DISEÑO DEL CONTROL]],DATOS!$AS$50:$AS$58,Tabla46[[#This Row],[RESULTADO EVALUACION DE LA EJECUCION]]))</f>
        <v/>
      </c>
    </row>
    <row r="234" spans="1:21" ht="15" customHeight="1" x14ac:dyDescent="0.25">
      <c r="A234" s="7"/>
      <c r="B234" s="5"/>
      <c r="C234" s="5"/>
      <c r="D234" s="80"/>
      <c r="E234" s="10"/>
      <c r="F234" s="197"/>
      <c r="G234" s="146" t="str">
        <f>IFERROR(VLOOKUP(Tabla46[[#This Row],[ID RIESGO]],'1. IDENTIFICACION DEL RIESGO'!$AB$27:$AL$38,11,0),"")</f>
        <v/>
      </c>
      <c r="H234" s="197"/>
      <c r="I234" s="197"/>
      <c r="J234" s="197"/>
      <c r="K234" s="197"/>
      <c r="L234" s="199"/>
      <c r="M234" s="199"/>
      <c r="N234" s="197" t="str">
        <f>IF(Tabla46[[#This Row],[ID RIESGO]]="","",IF(Tabla46[[#This Row],[DESCRIPCION DEL CONTROL]]="",0,15))</f>
        <v/>
      </c>
      <c r="O234" s="190" t="str">
        <f>IF(Tabla46[[#This Row],[ID RIESGO]]="","",IF(Tabla46[[#This Row],[RESPONSABLE DEL CONTROL (CARGO)]]="",0,20))</f>
        <v/>
      </c>
      <c r="P234" s="399">
        <f>IF(Tabla46[[#This Row],[PERIODICIDAD DE EJECUCIÓN DEL CONTROL]]="",0,20)</f>
        <v>0</v>
      </c>
      <c r="Q23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4" s="399" t="str">
        <f>IF(ISTEXT(Tabla46[[#This Row],[VALOR EVALUACION DISENO]]),"",IF(Tabla46[[#This Row],[VALOR EVALUACION DISENO]]&gt;96,DATOS!$AV$21,IF(Tabla46[[#This Row],[VALOR EVALUACION DISENO]]&gt;=86,DATOS!$AV$22,DATOS!$AV$23)))</f>
        <v/>
      </c>
      <c r="S234" s="324"/>
      <c r="T234" s="146" t="str">
        <f>IFERROR(VLOOKUP(Tabla46[[#This Row],[% DE CUMPLIMIENTO DE LA EJECUCION DEL CONTROL]],DATOS!$AS$39:$AT$41,2,0),"")</f>
        <v/>
      </c>
      <c r="U234" s="147" t="str">
        <f>IF(Tabla46[[#This Row],[RESULTADO EVALUACIÓN DEL DISEÑO DEL CONTROL]]="","",SUMIFS(DATOS!$AT$50:$AT$58,DATOS!$AR$50:$AR$58,Tabla46[[#This Row],[RESULTADO EVALUACIÓN DEL DISEÑO DEL CONTROL]],DATOS!$AS$50:$AS$58,Tabla46[[#This Row],[RESULTADO EVALUACION DE LA EJECUCION]]))</f>
        <v/>
      </c>
    </row>
    <row r="235" spans="1:21" ht="15" customHeight="1" x14ac:dyDescent="0.25">
      <c r="A235" s="7"/>
      <c r="B235" s="5"/>
      <c r="C235" s="5"/>
      <c r="D235" s="80"/>
      <c r="E235" s="10"/>
      <c r="F235" s="197"/>
      <c r="G235" s="146" t="str">
        <f>IFERROR(VLOOKUP(Tabla46[[#This Row],[ID RIESGO]],'1. IDENTIFICACION DEL RIESGO'!$AB$27:$AL$38,11,0),"")</f>
        <v/>
      </c>
      <c r="H235" s="197"/>
      <c r="I235" s="197"/>
      <c r="J235" s="197"/>
      <c r="K235" s="197"/>
      <c r="L235" s="199"/>
      <c r="M235" s="199"/>
      <c r="N235" s="197" t="str">
        <f>IF(Tabla46[[#This Row],[ID RIESGO]]="","",IF(Tabla46[[#This Row],[DESCRIPCION DEL CONTROL]]="",0,15))</f>
        <v/>
      </c>
      <c r="O235" s="190" t="str">
        <f>IF(Tabla46[[#This Row],[ID RIESGO]]="","",IF(Tabla46[[#This Row],[RESPONSABLE DEL CONTROL (CARGO)]]="",0,20))</f>
        <v/>
      </c>
      <c r="P235" s="399">
        <f>IF(Tabla46[[#This Row],[PERIODICIDAD DE EJECUCIÓN DEL CONTROL]]="",0,20)</f>
        <v>0</v>
      </c>
      <c r="Q23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5" s="399" t="str">
        <f>IF(ISTEXT(Tabla46[[#This Row],[VALOR EVALUACION DISENO]]),"",IF(Tabla46[[#This Row],[VALOR EVALUACION DISENO]]&gt;96,DATOS!$AV$21,IF(Tabla46[[#This Row],[VALOR EVALUACION DISENO]]&gt;=86,DATOS!$AV$22,DATOS!$AV$23)))</f>
        <v/>
      </c>
      <c r="S235" s="324"/>
      <c r="T235" s="146" t="str">
        <f>IFERROR(VLOOKUP(Tabla46[[#This Row],[% DE CUMPLIMIENTO DE LA EJECUCION DEL CONTROL]],DATOS!$AS$39:$AT$41,2,0),"")</f>
        <v/>
      </c>
      <c r="U235" s="147" t="str">
        <f>IF(Tabla46[[#This Row],[RESULTADO EVALUACIÓN DEL DISEÑO DEL CONTROL]]="","",SUMIFS(DATOS!$AT$50:$AT$58,DATOS!$AR$50:$AR$58,Tabla46[[#This Row],[RESULTADO EVALUACIÓN DEL DISEÑO DEL CONTROL]],DATOS!$AS$50:$AS$58,Tabla46[[#This Row],[RESULTADO EVALUACION DE LA EJECUCION]]))</f>
        <v/>
      </c>
    </row>
    <row r="236" spans="1:21" ht="15" customHeight="1" x14ac:dyDescent="0.25">
      <c r="A236" s="7"/>
      <c r="B236" s="5"/>
      <c r="C236" s="5"/>
      <c r="D236" s="80"/>
      <c r="E236" s="10"/>
      <c r="F236" s="197"/>
      <c r="G236" s="146" t="str">
        <f>IFERROR(VLOOKUP(Tabla46[[#This Row],[ID RIESGO]],'1. IDENTIFICACION DEL RIESGO'!$AB$27:$AL$38,11,0),"")</f>
        <v/>
      </c>
      <c r="H236" s="197"/>
      <c r="I236" s="197"/>
      <c r="J236" s="197"/>
      <c r="K236" s="197"/>
      <c r="L236" s="199"/>
      <c r="M236" s="199"/>
      <c r="N236" s="197" t="str">
        <f>IF(Tabla46[[#This Row],[ID RIESGO]]="","",IF(Tabla46[[#This Row],[DESCRIPCION DEL CONTROL]]="",0,15))</f>
        <v/>
      </c>
      <c r="O236" s="190" t="str">
        <f>IF(Tabla46[[#This Row],[ID RIESGO]]="","",IF(Tabla46[[#This Row],[RESPONSABLE DEL CONTROL (CARGO)]]="",0,20))</f>
        <v/>
      </c>
      <c r="P236" s="399">
        <f>IF(Tabla46[[#This Row],[PERIODICIDAD DE EJECUCIÓN DEL CONTROL]]="",0,20)</f>
        <v>0</v>
      </c>
      <c r="Q23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6" s="399" t="str">
        <f>IF(ISTEXT(Tabla46[[#This Row],[VALOR EVALUACION DISENO]]),"",IF(Tabla46[[#This Row],[VALOR EVALUACION DISENO]]&gt;96,DATOS!$AV$21,IF(Tabla46[[#This Row],[VALOR EVALUACION DISENO]]&gt;=86,DATOS!$AV$22,DATOS!$AV$23)))</f>
        <v/>
      </c>
      <c r="S236" s="324"/>
      <c r="T236" s="146" t="str">
        <f>IFERROR(VLOOKUP(Tabla46[[#This Row],[% DE CUMPLIMIENTO DE LA EJECUCION DEL CONTROL]],DATOS!$AS$39:$AT$41,2,0),"")</f>
        <v/>
      </c>
      <c r="U236" s="147" t="str">
        <f>IF(Tabla46[[#This Row],[RESULTADO EVALUACIÓN DEL DISEÑO DEL CONTROL]]="","",SUMIFS(DATOS!$AT$50:$AT$58,DATOS!$AR$50:$AR$58,Tabla46[[#This Row],[RESULTADO EVALUACIÓN DEL DISEÑO DEL CONTROL]],DATOS!$AS$50:$AS$58,Tabla46[[#This Row],[RESULTADO EVALUACION DE LA EJECUCION]]))</f>
        <v/>
      </c>
    </row>
    <row r="237" spans="1:21" ht="15" customHeight="1" x14ac:dyDescent="0.25">
      <c r="A237" s="7"/>
      <c r="B237" s="5"/>
      <c r="C237" s="5"/>
      <c r="D237" s="80"/>
      <c r="E237" s="10"/>
      <c r="F237" s="197"/>
      <c r="G237" s="146" t="str">
        <f>IFERROR(VLOOKUP(Tabla46[[#This Row],[ID RIESGO]],'1. IDENTIFICACION DEL RIESGO'!$AB$27:$AL$38,11,0),"")</f>
        <v/>
      </c>
      <c r="H237" s="197"/>
      <c r="I237" s="197"/>
      <c r="J237" s="197"/>
      <c r="K237" s="197"/>
      <c r="L237" s="199"/>
      <c r="M237" s="199"/>
      <c r="N237" s="197" t="str">
        <f>IF(Tabla46[[#This Row],[ID RIESGO]]="","",IF(Tabla46[[#This Row],[DESCRIPCION DEL CONTROL]]="",0,15))</f>
        <v/>
      </c>
      <c r="O237" s="190" t="str">
        <f>IF(Tabla46[[#This Row],[ID RIESGO]]="","",IF(Tabla46[[#This Row],[RESPONSABLE DEL CONTROL (CARGO)]]="",0,20))</f>
        <v/>
      </c>
      <c r="P237" s="399">
        <f>IF(Tabla46[[#This Row],[PERIODICIDAD DE EJECUCIÓN DEL CONTROL]]="",0,20)</f>
        <v>0</v>
      </c>
      <c r="Q23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7" s="399" t="str">
        <f>IF(ISTEXT(Tabla46[[#This Row],[VALOR EVALUACION DISENO]]),"",IF(Tabla46[[#This Row],[VALOR EVALUACION DISENO]]&gt;96,DATOS!$AV$21,IF(Tabla46[[#This Row],[VALOR EVALUACION DISENO]]&gt;=86,DATOS!$AV$22,DATOS!$AV$23)))</f>
        <v/>
      </c>
      <c r="S237" s="324"/>
      <c r="T237" s="146" t="str">
        <f>IFERROR(VLOOKUP(Tabla46[[#This Row],[% DE CUMPLIMIENTO DE LA EJECUCION DEL CONTROL]],DATOS!$AS$39:$AT$41,2,0),"")</f>
        <v/>
      </c>
      <c r="U237" s="147" t="str">
        <f>IF(Tabla46[[#This Row],[RESULTADO EVALUACIÓN DEL DISEÑO DEL CONTROL]]="","",SUMIFS(DATOS!$AT$50:$AT$58,DATOS!$AR$50:$AR$58,Tabla46[[#This Row],[RESULTADO EVALUACIÓN DEL DISEÑO DEL CONTROL]],DATOS!$AS$50:$AS$58,Tabla46[[#This Row],[RESULTADO EVALUACION DE LA EJECUCION]]))</f>
        <v/>
      </c>
    </row>
    <row r="238" spans="1:21" ht="15" customHeight="1" x14ac:dyDescent="0.25">
      <c r="A238" s="7"/>
      <c r="B238" s="5"/>
      <c r="C238" s="5"/>
      <c r="D238" s="80"/>
      <c r="E238" s="10"/>
      <c r="F238" s="197"/>
      <c r="G238" s="146" t="str">
        <f>IFERROR(VLOOKUP(Tabla46[[#This Row],[ID RIESGO]],'1. IDENTIFICACION DEL RIESGO'!$AB$27:$AL$38,11,0),"")</f>
        <v/>
      </c>
      <c r="H238" s="197"/>
      <c r="I238" s="197"/>
      <c r="J238" s="197"/>
      <c r="K238" s="197"/>
      <c r="L238" s="199"/>
      <c r="M238" s="199"/>
      <c r="N238" s="197" t="str">
        <f>IF(Tabla46[[#This Row],[ID RIESGO]]="","",IF(Tabla46[[#This Row],[DESCRIPCION DEL CONTROL]]="",0,15))</f>
        <v/>
      </c>
      <c r="O238" s="190" t="str">
        <f>IF(Tabla46[[#This Row],[ID RIESGO]]="","",IF(Tabla46[[#This Row],[RESPONSABLE DEL CONTROL (CARGO)]]="",0,20))</f>
        <v/>
      </c>
      <c r="P238" s="399">
        <f>IF(Tabla46[[#This Row],[PERIODICIDAD DE EJECUCIÓN DEL CONTROL]]="",0,20)</f>
        <v>0</v>
      </c>
      <c r="Q23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8" s="399" t="str">
        <f>IF(ISTEXT(Tabla46[[#This Row],[VALOR EVALUACION DISENO]]),"",IF(Tabla46[[#This Row],[VALOR EVALUACION DISENO]]&gt;96,DATOS!$AV$21,IF(Tabla46[[#This Row],[VALOR EVALUACION DISENO]]&gt;=86,DATOS!$AV$22,DATOS!$AV$23)))</f>
        <v/>
      </c>
      <c r="S238" s="324"/>
      <c r="T238" s="146" t="str">
        <f>IFERROR(VLOOKUP(Tabla46[[#This Row],[% DE CUMPLIMIENTO DE LA EJECUCION DEL CONTROL]],DATOS!$AS$39:$AT$41,2,0),"")</f>
        <v/>
      </c>
      <c r="U238" s="147" t="str">
        <f>IF(Tabla46[[#This Row],[RESULTADO EVALUACIÓN DEL DISEÑO DEL CONTROL]]="","",SUMIFS(DATOS!$AT$50:$AT$58,DATOS!$AR$50:$AR$58,Tabla46[[#This Row],[RESULTADO EVALUACIÓN DEL DISEÑO DEL CONTROL]],DATOS!$AS$50:$AS$58,Tabla46[[#This Row],[RESULTADO EVALUACION DE LA EJECUCION]]))</f>
        <v/>
      </c>
    </row>
    <row r="239" spans="1:21" ht="15" customHeight="1" x14ac:dyDescent="0.25">
      <c r="A239" s="7"/>
      <c r="B239" s="5"/>
      <c r="C239" s="5"/>
      <c r="D239" s="80"/>
      <c r="E239" s="10"/>
      <c r="F239" s="197"/>
      <c r="G239" s="146" t="str">
        <f>IFERROR(VLOOKUP(Tabla46[[#This Row],[ID RIESGO]],'1. IDENTIFICACION DEL RIESGO'!$AB$27:$AL$38,11,0),"")</f>
        <v/>
      </c>
      <c r="H239" s="197"/>
      <c r="I239" s="197"/>
      <c r="J239" s="197"/>
      <c r="K239" s="197"/>
      <c r="L239" s="199"/>
      <c r="M239" s="199"/>
      <c r="N239" s="197" t="str">
        <f>IF(Tabla46[[#This Row],[ID RIESGO]]="","",IF(Tabla46[[#This Row],[DESCRIPCION DEL CONTROL]]="",0,15))</f>
        <v/>
      </c>
      <c r="O239" s="190" t="str">
        <f>IF(Tabla46[[#This Row],[ID RIESGO]]="","",IF(Tabla46[[#This Row],[RESPONSABLE DEL CONTROL (CARGO)]]="",0,20))</f>
        <v/>
      </c>
      <c r="P239" s="399">
        <f>IF(Tabla46[[#This Row],[PERIODICIDAD DE EJECUCIÓN DEL CONTROL]]="",0,20)</f>
        <v>0</v>
      </c>
      <c r="Q23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9" s="399" t="str">
        <f>IF(ISTEXT(Tabla46[[#This Row],[VALOR EVALUACION DISENO]]),"",IF(Tabla46[[#This Row],[VALOR EVALUACION DISENO]]&gt;96,DATOS!$AV$21,IF(Tabla46[[#This Row],[VALOR EVALUACION DISENO]]&gt;=86,DATOS!$AV$22,DATOS!$AV$23)))</f>
        <v/>
      </c>
      <c r="S239" s="324"/>
      <c r="T239" s="146" t="str">
        <f>IFERROR(VLOOKUP(Tabla46[[#This Row],[% DE CUMPLIMIENTO DE LA EJECUCION DEL CONTROL]],DATOS!$AS$39:$AT$41,2,0),"")</f>
        <v/>
      </c>
      <c r="U239" s="147" t="str">
        <f>IF(Tabla46[[#This Row],[RESULTADO EVALUACIÓN DEL DISEÑO DEL CONTROL]]="","",SUMIFS(DATOS!$AT$50:$AT$58,DATOS!$AR$50:$AR$58,Tabla46[[#This Row],[RESULTADO EVALUACIÓN DEL DISEÑO DEL CONTROL]],DATOS!$AS$50:$AS$58,Tabla46[[#This Row],[RESULTADO EVALUACION DE LA EJECUCION]]))</f>
        <v/>
      </c>
    </row>
    <row r="240" spans="1:21" ht="15" customHeight="1" x14ac:dyDescent="0.25">
      <c r="A240" s="7"/>
      <c r="B240" s="5"/>
      <c r="C240" s="5"/>
      <c r="D240" s="80"/>
      <c r="E240" s="10"/>
      <c r="F240" s="197"/>
      <c r="G240" s="146" t="str">
        <f>IFERROR(VLOOKUP(Tabla46[[#This Row],[ID RIESGO]],'1. IDENTIFICACION DEL RIESGO'!$AB$27:$AL$38,11,0),"")</f>
        <v/>
      </c>
      <c r="H240" s="197"/>
      <c r="I240" s="197"/>
      <c r="J240" s="197"/>
      <c r="K240" s="197"/>
      <c r="L240" s="199"/>
      <c r="M240" s="199"/>
      <c r="N240" s="197" t="str">
        <f>IF(Tabla46[[#This Row],[ID RIESGO]]="","",IF(Tabla46[[#This Row],[DESCRIPCION DEL CONTROL]]="",0,15))</f>
        <v/>
      </c>
      <c r="O240" s="190" t="str">
        <f>IF(Tabla46[[#This Row],[ID RIESGO]]="","",IF(Tabla46[[#This Row],[RESPONSABLE DEL CONTROL (CARGO)]]="",0,20))</f>
        <v/>
      </c>
      <c r="P240" s="399">
        <f>IF(Tabla46[[#This Row],[PERIODICIDAD DE EJECUCIÓN DEL CONTROL]]="",0,20)</f>
        <v>0</v>
      </c>
      <c r="Q24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0" s="399" t="str">
        <f>IF(ISTEXT(Tabla46[[#This Row],[VALOR EVALUACION DISENO]]),"",IF(Tabla46[[#This Row],[VALOR EVALUACION DISENO]]&gt;96,DATOS!$AV$21,IF(Tabla46[[#This Row],[VALOR EVALUACION DISENO]]&gt;=86,DATOS!$AV$22,DATOS!$AV$23)))</f>
        <v/>
      </c>
      <c r="S240" s="324"/>
      <c r="T240" s="146" t="str">
        <f>IFERROR(VLOOKUP(Tabla46[[#This Row],[% DE CUMPLIMIENTO DE LA EJECUCION DEL CONTROL]],DATOS!$AS$39:$AT$41,2,0),"")</f>
        <v/>
      </c>
      <c r="U240" s="147" t="str">
        <f>IF(Tabla46[[#This Row],[RESULTADO EVALUACIÓN DEL DISEÑO DEL CONTROL]]="","",SUMIFS(DATOS!$AT$50:$AT$58,DATOS!$AR$50:$AR$58,Tabla46[[#This Row],[RESULTADO EVALUACIÓN DEL DISEÑO DEL CONTROL]],DATOS!$AS$50:$AS$58,Tabla46[[#This Row],[RESULTADO EVALUACION DE LA EJECUCION]]))</f>
        <v/>
      </c>
    </row>
    <row r="241" spans="1:21" ht="15" customHeight="1" x14ac:dyDescent="0.25">
      <c r="A241" s="7"/>
      <c r="B241" s="5"/>
      <c r="C241" s="5"/>
      <c r="D241" s="80"/>
      <c r="E241" s="10"/>
      <c r="F241" s="197"/>
      <c r="G241" s="146" t="str">
        <f>IFERROR(VLOOKUP(Tabla46[[#This Row],[ID RIESGO]],'1. IDENTIFICACION DEL RIESGO'!$AB$27:$AL$38,11,0),"")</f>
        <v/>
      </c>
      <c r="H241" s="197"/>
      <c r="I241" s="197"/>
      <c r="J241" s="197"/>
      <c r="K241" s="197"/>
      <c r="L241" s="199"/>
      <c r="M241" s="199"/>
      <c r="N241" s="197" t="str">
        <f>IF(Tabla46[[#This Row],[ID RIESGO]]="","",IF(Tabla46[[#This Row],[DESCRIPCION DEL CONTROL]]="",0,15))</f>
        <v/>
      </c>
      <c r="O241" s="190" t="str">
        <f>IF(Tabla46[[#This Row],[ID RIESGO]]="","",IF(Tabla46[[#This Row],[RESPONSABLE DEL CONTROL (CARGO)]]="",0,20))</f>
        <v/>
      </c>
      <c r="P241" s="399">
        <f>IF(Tabla46[[#This Row],[PERIODICIDAD DE EJECUCIÓN DEL CONTROL]]="",0,20)</f>
        <v>0</v>
      </c>
      <c r="Q24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1" s="399" t="str">
        <f>IF(ISTEXT(Tabla46[[#This Row],[VALOR EVALUACION DISENO]]),"",IF(Tabla46[[#This Row],[VALOR EVALUACION DISENO]]&gt;96,DATOS!$AV$21,IF(Tabla46[[#This Row],[VALOR EVALUACION DISENO]]&gt;=86,DATOS!$AV$22,DATOS!$AV$23)))</f>
        <v/>
      </c>
      <c r="S241" s="324"/>
      <c r="T241" s="146" t="str">
        <f>IFERROR(VLOOKUP(Tabla46[[#This Row],[% DE CUMPLIMIENTO DE LA EJECUCION DEL CONTROL]],DATOS!$AS$39:$AT$41,2,0),"")</f>
        <v/>
      </c>
      <c r="U241" s="147" t="str">
        <f>IF(Tabla46[[#This Row],[RESULTADO EVALUACIÓN DEL DISEÑO DEL CONTROL]]="","",SUMIFS(DATOS!$AT$50:$AT$58,DATOS!$AR$50:$AR$58,Tabla46[[#This Row],[RESULTADO EVALUACIÓN DEL DISEÑO DEL CONTROL]],DATOS!$AS$50:$AS$58,Tabla46[[#This Row],[RESULTADO EVALUACION DE LA EJECUCION]]))</f>
        <v/>
      </c>
    </row>
    <row r="242" spans="1:21" ht="15" customHeight="1" x14ac:dyDescent="0.25">
      <c r="A242" s="7"/>
      <c r="B242" s="5"/>
      <c r="C242" s="5"/>
      <c r="D242" s="80"/>
      <c r="E242" s="10"/>
      <c r="F242" s="197"/>
      <c r="G242" s="146" t="str">
        <f>IFERROR(VLOOKUP(Tabla46[[#This Row],[ID RIESGO]],'1. IDENTIFICACION DEL RIESGO'!$AB$27:$AL$38,11,0),"")</f>
        <v/>
      </c>
      <c r="H242" s="197"/>
      <c r="I242" s="197"/>
      <c r="J242" s="197"/>
      <c r="K242" s="197"/>
      <c r="L242" s="199"/>
      <c r="M242" s="199"/>
      <c r="N242" s="197" t="str">
        <f>IF(Tabla46[[#This Row],[ID RIESGO]]="","",IF(Tabla46[[#This Row],[DESCRIPCION DEL CONTROL]]="",0,15))</f>
        <v/>
      </c>
      <c r="O242" s="190" t="str">
        <f>IF(Tabla46[[#This Row],[ID RIESGO]]="","",IF(Tabla46[[#This Row],[RESPONSABLE DEL CONTROL (CARGO)]]="",0,20))</f>
        <v/>
      </c>
      <c r="P242" s="399">
        <f>IF(Tabla46[[#This Row],[PERIODICIDAD DE EJECUCIÓN DEL CONTROL]]="",0,20)</f>
        <v>0</v>
      </c>
      <c r="Q24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2" s="399" t="str">
        <f>IF(ISTEXT(Tabla46[[#This Row],[VALOR EVALUACION DISENO]]),"",IF(Tabla46[[#This Row],[VALOR EVALUACION DISENO]]&gt;96,DATOS!$AV$21,IF(Tabla46[[#This Row],[VALOR EVALUACION DISENO]]&gt;=86,DATOS!$AV$22,DATOS!$AV$23)))</f>
        <v/>
      </c>
      <c r="S242" s="324"/>
      <c r="T242" s="146" t="str">
        <f>IFERROR(VLOOKUP(Tabla46[[#This Row],[% DE CUMPLIMIENTO DE LA EJECUCION DEL CONTROL]],DATOS!$AS$39:$AT$41,2,0),"")</f>
        <v/>
      </c>
      <c r="U242" s="147" t="str">
        <f>IF(Tabla46[[#This Row],[RESULTADO EVALUACIÓN DEL DISEÑO DEL CONTROL]]="","",SUMIFS(DATOS!$AT$50:$AT$58,DATOS!$AR$50:$AR$58,Tabla46[[#This Row],[RESULTADO EVALUACIÓN DEL DISEÑO DEL CONTROL]],DATOS!$AS$50:$AS$58,Tabla46[[#This Row],[RESULTADO EVALUACION DE LA EJECUCION]]))</f>
        <v/>
      </c>
    </row>
    <row r="243" spans="1:21" ht="15" customHeight="1" x14ac:dyDescent="0.25">
      <c r="A243" s="7"/>
      <c r="B243" s="5"/>
      <c r="C243" s="5"/>
      <c r="D243" s="80"/>
      <c r="E243" s="10"/>
      <c r="F243" s="197"/>
      <c r="G243" s="146" t="str">
        <f>IFERROR(VLOOKUP(Tabla46[[#This Row],[ID RIESGO]],'1. IDENTIFICACION DEL RIESGO'!$AB$27:$AL$38,11,0),"")</f>
        <v/>
      </c>
      <c r="H243" s="197"/>
      <c r="I243" s="197"/>
      <c r="J243" s="197"/>
      <c r="K243" s="197"/>
      <c r="L243" s="199"/>
      <c r="M243" s="199"/>
      <c r="N243" s="197" t="str">
        <f>IF(Tabla46[[#This Row],[ID RIESGO]]="","",IF(Tabla46[[#This Row],[DESCRIPCION DEL CONTROL]]="",0,15))</f>
        <v/>
      </c>
      <c r="O243" s="190" t="str">
        <f>IF(Tabla46[[#This Row],[ID RIESGO]]="","",IF(Tabla46[[#This Row],[RESPONSABLE DEL CONTROL (CARGO)]]="",0,20))</f>
        <v/>
      </c>
      <c r="P243" s="399">
        <f>IF(Tabla46[[#This Row],[PERIODICIDAD DE EJECUCIÓN DEL CONTROL]]="",0,20)</f>
        <v>0</v>
      </c>
      <c r="Q24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3" s="399" t="str">
        <f>IF(ISTEXT(Tabla46[[#This Row],[VALOR EVALUACION DISENO]]),"",IF(Tabla46[[#This Row],[VALOR EVALUACION DISENO]]&gt;96,DATOS!$AV$21,IF(Tabla46[[#This Row],[VALOR EVALUACION DISENO]]&gt;=86,DATOS!$AV$22,DATOS!$AV$23)))</f>
        <v/>
      </c>
      <c r="S243" s="324"/>
      <c r="T243" s="146" t="str">
        <f>IFERROR(VLOOKUP(Tabla46[[#This Row],[% DE CUMPLIMIENTO DE LA EJECUCION DEL CONTROL]],DATOS!$AS$39:$AT$41,2,0),"")</f>
        <v/>
      </c>
      <c r="U243" s="147" t="str">
        <f>IF(Tabla46[[#This Row],[RESULTADO EVALUACIÓN DEL DISEÑO DEL CONTROL]]="","",SUMIFS(DATOS!$AT$50:$AT$58,DATOS!$AR$50:$AR$58,Tabla46[[#This Row],[RESULTADO EVALUACIÓN DEL DISEÑO DEL CONTROL]],DATOS!$AS$50:$AS$58,Tabla46[[#This Row],[RESULTADO EVALUACION DE LA EJECUCION]]))</f>
        <v/>
      </c>
    </row>
    <row r="244" spans="1:21" ht="15" customHeight="1" x14ac:dyDescent="0.25">
      <c r="A244" s="7"/>
      <c r="B244" s="5"/>
      <c r="C244" s="5"/>
      <c r="D244" s="80"/>
      <c r="E244" s="10"/>
      <c r="F244" s="197"/>
      <c r="G244" s="146" t="str">
        <f>IFERROR(VLOOKUP(Tabla46[[#This Row],[ID RIESGO]],'1. IDENTIFICACION DEL RIESGO'!$AB$27:$AL$38,11,0),"")</f>
        <v/>
      </c>
      <c r="H244" s="197"/>
      <c r="I244" s="197"/>
      <c r="J244" s="197"/>
      <c r="K244" s="197"/>
      <c r="L244" s="199"/>
      <c r="M244" s="199"/>
      <c r="N244" s="197" t="str">
        <f>IF(Tabla46[[#This Row],[ID RIESGO]]="","",IF(Tabla46[[#This Row],[DESCRIPCION DEL CONTROL]]="",0,15))</f>
        <v/>
      </c>
      <c r="O244" s="190" t="str">
        <f>IF(Tabla46[[#This Row],[ID RIESGO]]="","",IF(Tabla46[[#This Row],[RESPONSABLE DEL CONTROL (CARGO)]]="",0,20))</f>
        <v/>
      </c>
      <c r="P244" s="399">
        <f>IF(Tabla46[[#This Row],[PERIODICIDAD DE EJECUCIÓN DEL CONTROL]]="",0,20)</f>
        <v>0</v>
      </c>
      <c r="Q24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4" s="399" t="str">
        <f>IF(ISTEXT(Tabla46[[#This Row],[VALOR EVALUACION DISENO]]),"",IF(Tabla46[[#This Row],[VALOR EVALUACION DISENO]]&gt;96,DATOS!$AV$21,IF(Tabla46[[#This Row],[VALOR EVALUACION DISENO]]&gt;=86,DATOS!$AV$22,DATOS!$AV$23)))</f>
        <v/>
      </c>
      <c r="S244" s="324"/>
      <c r="T244" s="146" t="str">
        <f>IFERROR(VLOOKUP(Tabla46[[#This Row],[% DE CUMPLIMIENTO DE LA EJECUCION DEL CONTROL]],DATOS!$AS$39:$AT$41,2,0),"")</f>
        <v/>
      </c>
      <c r="U244" s="147" t="str">
        <f>IF(Tabla46[[#This Row],[RESULTADO EVALUACIÓN DEL DISEÑO DEL CONTROL]]="","",SUMIFS(DATOS!$AT$50:$AT$58,DATOS!$AR$50:$AR$58,Tabla46[[#This Row],[RESULTADO EVALUACIÓN DEL DISEÑO DEL CONTROL]],DATOS!$AS$50:$AS$58,Tabla46[[#This Row],[RESULTADO EVALUACION DE LA EJECUCION]]))</f>
        <v/>
      </c>
    </row>
    <row r="245" spans="1:21" ht="15" customHeight="1" x14ac:dyDescent="0.25">
      <c r="A245" s="7"/>
      <c r="B245" s="5"/>
      <c r="C245" s="5"/>
      <c r="D245" s="80"/>
      <c r="E245" s="10"/>
      <c r="F245" s="197"/>
      <c r="G245" s="146" t="str">
        <f>IFERROR(VLOOKUP(Tabla46[[#This Row],[ID RIESGO]],'1. IDENTIFICACION DEL RIESGO'!$AB$27:$AL$38,11,0),"")</f>
        <v/>
      </c>
      <c r="H245" s="197"/>
      <c r="I245" s="197"/>
      <c r="J245" s="197"/>
      <c r="K245" s="197"/>
      <c r="L245" s="199"/>
      <c r="M245" s="199"/>
      <c r="N245" s="197" t="str">
        <f>IF(Tabla46[[#This Row],[ID RIESGO]]="","",IF(Tabla46[[#This Row],[DESCRIPCION DEL CONTROL]]="",0,15))</f>
        <v/>
      </c>
      <c r="O245" s="190" t="str">
        <f>IF(Tabla46[[#This Row],[ID RIESGO]]="","",IF(Tabla46[[#This Row],[RESPONSABLE DEL CONTROL (CARGO)]]="",0,20))</f>
        <v/>
      </c>
      <c r="P245" s="399">
        <f>IF(Tabla46[[#This Row],[PERIODICIDAD DE EJECUCIÓN DEL CONTROL]]="",0,20)</f>
        <v>0</v>
      </c>
      <c r="Q24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5" s="399" t="str">
        <f>IF(ISTEXT(Tabla46[[#This Row],[VALOR EVALUACION DISENO]]),"",IF(Tabla46[[#This Row],[VALOR EVALUACION DISENO]]&gt;96,DATOS!$AV$21,IF(Tabla46[[#This Row],[VALOR EVALUACION DISENO]]&gt;=86,DATOS!$AV$22,DATOS!$AV$23)))</f>
        <v/>
      </c>
      <c r="S245" s="324"/>
      <c r="T245" s="146" t="str">
        <f>IFERROR(VLOOKUP(Tabla46[[#This Row],[% DE CUMPLIMIENTO DE LA EJECUCION DEL CONTROL]],DATOS!$AS$39:$AT$41,2,0),"")</f>
        <v/>
      </c>
      <c r="U245" s="147" t="str">
        <f>IF(Tabla46[[#This Row],[RESULTADO EVALUACIÓN DEL DISEÑO DEL CONTROL]]="","",SUMIFS(DATOS!$AT$50:$AT$58,DATOS!$AR$50:$AR$58,Tabla46[[#This Row],[RESULTADO EVALUACIÓN DEL DISEÑO DEL CONTROL]],DATOS!$AS$50:$AS$58,Tabla46[[#This Row],[RESULTADO EVALUACION DE LA EJECUCION]]))</f>
        <v/>
      </c>
    </row>
    <row r="246" spans="1:21" ht="15" customHeight="1" x14ac:dyDescent="0.25">
      <c r="A246" s="7"/>
      <c r="B246" s="5"/>
      <c r="C246" s="5"/>
      <c r="D246" s="80"/>
      <c r="E246" s="10"/>
      <c r="F246" s="197"/>
      <c r="G246" s="146" t="str">
        <f>IFERROR(VLOOKUP(Tabla46[[#This Row],[ID RIESGO]],'1. IDENTIFICACION DEL RIESGO'!$AB$27:$AL$38,11,0),"")</f>
        <v/>
      </c>
      <c r="H246" s="197"/>
      <c r="I246" s="197"/>
      <c r="J246" s="197"/>
      <c r="K246" s="197"/>
      <c r="L246" s="199"/>
      <c r="M246" s="199"/>
      <c r="N246" s="197" t="str">
        <f>IF(Tabla46[[#This Row],[ID RIESGO]]="","",IF(Tabla46[[#This Row],[DESCRIPCION DEL CONTROL]]="",0,15))</f>
        <v/>
      </c>
      <c r="O246" s="190" t="str">
        <f>IF(Tabla46[[#This Row],[ID RIESGO]]="","",IF(Tabla46[[#This Row],[RESPONSABLE DEL CONTROL (CARGO)]]="",0,20))</f>
        <v/>
      </c>
      <c r="P246" s="399">
        <f>IF(Tabla46[[#This Row],[PERIODICIDAD DE EJECUCIÓN DEL CONTROL]]="",0,20)</f>
        <v>0</v>
      </c>
      <c r="Q24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6" s="399" t="str">
        <f>IF(ISTEXT(Tabla46[[#This Row],[VALOR EVALUACION DISENO]]),"",IF(Tabla46[[#This Row],[VALOR EVALUACION DISENO]]&gt;96,DATOS!$AV$21,IF(Tabla46[[#This Row],[VALOR EVALUACION DISENO]]&gt;=86,DATOS!$AV$22,DATOS!$AV$23)))</f>
        <v/>
      </c>
      <c r="S246" s="324"/>
      <c r="T246" s="146" t="str">
        <f>IFERROR(VLOOKUP(Tabla46[[#This Row],[% DE CUMPLIMIENTO DE LA EJECUCION DEL CONTROL]],DATOS!$AS$39:$AT$41,2,0),"")</f>
        <v/>
      </c>
      <c r="U246" s="147" t="str">
        <f>IF(Tabla46[[#This Row],[RESULTADO EVALUACIÓN DEL DISEÑO DEL CONTROL]]="","",SUMIFS(DATOS!$AT$50:$AT$58,DATOS!$AR$50:$AR$58,Tabla46[[#This Row],[RESULTADO EVALUACIÓN DEL DISEÑO DEL CONTROL]],DATOS!$AS$50:$AS$58,Tabla46[[#This Row],[RESULTADO EVALUACION DE LA EJECUCION]]))</f>
        <v/>
      </c>
    </row>
    <row r="247" spans="1:21" ht="15" customHeight="1" x14ac:dyDescent="0.25">
      <c r="A247" s="7"/>
      <c r="B247" s="5"/>
      <c r="C247" s="5"/>
      <c r="D247" s="80"/>
      <c r="E247" s="10"/>
      <c r="F247" s="197"/>
      <c r="G247" s="146" t="str">
        <f>IFERROR(VLOOKUP(Tabla46[[#This Row],[ID RIESGO]],'1. IDENTIFICACION DEL RIESGO'!$AB$27:$AL$38,11,0),"")</f>
        <v/>
      </c>
      <c r="H247" s="197"/>
      <c r="I247" s="197"/>
      <c r="J247" s="197"/>
      <c r="K247" s="197"/>
      <c r="L247" s="199"/>
      <c r="M247" s="199"/>
      <c r="N247" s="197" t="str">
        <f>IF(Tabla46[[#This Row],[ID RIESGO]]="","",IF(Tabla46[[#This Row],[DESCRIPCION DEL CONTROL]]="",0,15))</f>
        <v/>
      </c>
      <c r="O247" s="190" t="str">
        <f>IF(Tabla46[[#This Row],[ID RIESGO]]="","",IF(Tabla46[[#This Row],[RESPONSABLE DEL CONTROL (CARGO)]]="",0,20))</f>
        <v/>
      </c>
      <c r="P247" s="399">
        <f>IF(Tabla46[[#This Row],[PERIODICIDAD DE EJECUCIÓN DEL CONTROL]]="",0,20)</f>
        <v>0</v>
      </c>
      <c r="Q24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7" s="399" t="str">
        <f>IF(ISTEXT(Tabla46[[#This Row],[VALOR EVALUACION DISENO]]),"",IF(Tabla46[[#This Row],[VALOR EVALUACION DISENO]]&gt;96,DATOS!$AV$21,IF(Tabla46[[#This Row],[VALOR EVALUACION DISENO]]&gt;=86,DATOS!$AV$22,DATOS!$AV$23)))</f>
        <v/>
      </c>
      <c r="S247" s="324"/>
      <c r="T247" s="146" t="str">
        <f>IFERROR(VLOOKUP(Tabla46[[#This Row],[% DE CUMPLIMIENTO DE LA EJECUCION DEL CONTROL]],DATOS!$AS$39:$AT$41,2,0),"")</f>
        <v/>
      </c>
      <c r="U247" s="147" t="str">
        <f>IF(Tabla46[[#This Row],[RESULTADO EVALUACIÓN DEL DISEÑO DEL CONTROL]]="","",SUMIFS(DATOS!$AT$50:$AT$58,DATOS!$AR$50:$AR$58,Tabla46[[#This Row],[RESULTADO EVALUACIÓN DEL DISEÑO DEL CONTROL]],DATOS!$AS$50:$AS$58,Tabla46[[#This Row],[RESULTADO EVALUACION DE LA EJECUCION]]))</f>
        <v/>
      </c>
    </row>
    <row r="248" spans="1:21" ht="15" customHeight="1" x14ac:dyDescent="0.25">
      <c r="A248" s="7"/>
      <c r="B248" s="5"/>
      <c r="C248" s="5"/>
      <c r="D248" s="80"/>
      <c r="E248" s="10"/>
      <c r="F248" s="197"/>
      <c r="G248" s="146" t="str">
        <f>IFERROR(VLOOKUP(Tabla46[[#This Row],[ID RIESGO]],'1. IDENTIFICACION DEL RIESGO'!$AB$27:$AL$38,11,0),"")</f>
        <v/>
      </c>
      <c r="H248" s="197"/>
      <c r="I248" s="197"/>
      <c r="J248" s="197"/>
      <c r="K248" s="197"/>
      <c r="L248" s="199"/>
      <c r="M248" s="199"/>
      <c r="N248" s="197" t="str">
        <f>IF(Tabla46[[#This Row],[ID RIESGO]]="","",IF(Tabla46[[#This Row],[DESCRIPCION DEL CONTROL]]="",0,15))</f>
        <v/>
      </c>
      <c r="O248" s="190" t="str">
        <f>IF(Tabla46[[#This Row],[ID RIESGO]]="","",IF(Tabla46[[#This Row],[RESPONSABLE DEL CONTROL (CARGO)]]="",0,20))</f>
        <v/>
      </c>
      <c r="P248" s="399">
        <f>IF(Tabla46[[#This Row],[PERIODICIDAD DE EJECUCIÓN DEL CONTROL]]="",0,20)</f>
        <v>0</v>
      </c>
      <c r="Q24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8" s="399" t="str">
        <f>IF(ISTEXT(Tabla46[[#This Row],[VALOR EVALUACION DISENO]]),"",IF(Tabla46[[#This Row],[VALOR EVALUACION DISENO]]&gt;96,DATOS!$AV$21,IF(Tabla46[[#This Row],[VALOR EVALUACION DISENO]]&gt;=86,DATOS!$AV$22,DATOS!$AV$23)))</f>
        <v/>
      </c>
      <c r="S248" s="324"/>
      <c r="T248" s="146" t="str">
        <f>IFERROR(VLOOKUP(Tabla46[[#This Row],[% DE CUMPLIMIENTO DE LA EJECUCION DEL CONTROL]],DATOS!$AS$39:$AT$41,2,0),"")</f>
        <v/>
      </c>
      <c r="U248" s="147" t="str">
        <f>IF(Tabla46[[#This Row],[RESULTADO EVALUACIÓN DEL DISEÑO DEL CONTROL]]="","",SUMIFS(DATOS!$AT$50:$AT$58,DATOS!$AR$50:$AR$58,Tabla46[[#This Row],[RESULTADO EVALUACIÓN DEL DISEÑO DEL CONTROL]],DATOS!$AS$50:$AS$58,Tabla46[[#This Row],[RESULTADO EVALUACION DE LA EJECUCION]]))</f>
        <v/>
      </c>
    </row>
    <row r="249" spans="1:21" ht="15" customHeight="1" x14ac:dyDescent="0.25">
      <c r="A249" s="7"/>
      <c r="B249" s="5"/>
      <c r="C249" s="5"/>
      <c r="D249" s="80"/>
      <c r="E249" s="10"/>
      <c r="F249" s="197"/>
      <c r="G249" s="146" t="str">
        <f>IFERROR(VLOOKUP(Tabla46[[#This Row],[ID RIESGO]],'1. IDENTIFICACION DEL RIESGO'!$AB$27:$AL$38,11,0),"")</f>
        <v/>
      </c>
      <c r="H249" s="197"/>
      <c r="I249" s="197"/>
      <c r="J249" s="197"/>
      <c r="K249" s="197"/>
      <c r="L249" s="199"/>
      <c r="M249" s="199"/>
      <c r="N249" s="197" t="str">
        <f>IF(Tabla46[[#This Row],[ID RIESGO]]="","",IF(Tabla46[[#This Row],[DESCRIPCION DEL CONTROL]]="",0,15))</f>
        <v/>
      </c>
      <c r="O249" s="190" t="str">
        <f>IF(Tabla46[[#This Row],[ID RIESGO]]="","",IF(Tabla46[[#This Row],[RESPONSABLE DEL CONTROL (CARGO)]]="",0,20))</f>
        <v/>
      </c>
      <c r="P249" s="399">
        <f>IF(Tabla46[[#This Row],[PERIODICIDAD DE EJECUCIÓN DEL CONTROL]]="",0,20)</f>
        <v>0</v>
      </c>
      <c r="Q24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9" s="399" t="str">
        <f>IF(ISTEXT(Tabla46[[#This Row],[VALOR EVALUACION DISENO]]),"",IF(Tabla46[[#This Row],[VALOR EVALUACION DISENO]]&gt;96,DATOS!$AV$21,IF(Tabla46[[#This Row],[VALOR EVALUACION DISENO]]&gt;=86,DATOS!$AV$22,DATOS!$AV$23)))</f>
        <v/>
      </c>
      <c r="S249" s="324"/>
      <c r="T249" s="146" t="str">
        <f>IFERROR(VLOOKUP(Tabla46[[#This Row],[% DE CUMPLIMIENTO DE LA EJECUCION DEL CONTROL]],DATOS!$AS$39:$AT$41,2,0),"")</f>
        <v/>
      </c>
      <c r="U249" s="147" t="str">
        <f>IF(Tabla46[[#This Row],[RESULTADO EVALUACIÓN DEL DISEÑO DEL CONTROL]]="","",SUMIFS(DATOS!$AT$50:$AT$58,DATOS!$AR$50:$AR$58,Tabla46[[#This Row],[RESULTADO EVALUACIÓN DEL DISEÑO DEL CONTROL]],DATOS!$AS$50:$AS$58,Tabla46[[#This Row],[RESULTADO EVALUACION DE LA EJECUCION]]))</f>
        <v/>
      </c>
    </row>
    <row r="250" spans="1:21" ht="15" customHeight="1" x14ac:dyDescent="0.25">
      <c r="A250" s="7"/>
      <c r="B250" s="5"/>
      <c r="C250" s="5"/>
      <c r="D250" s="80"/>
      <c r="E250" s="10"/>
      <c r="F250" s="197"/>
      <c r="G250" s="146" t="str">
        <f>IFERROR(VLOOKUP(Tabla46[[#This Row],[ID RIESGO]],'1. IDENTIFICACION DEL RIESGO'!$AB$27:$AL$38,11,0),"")</f>
        <v/>
      </c>
      <c r="H250" s="197"/>
      <c r="I250" s="197"/>
      <c r="J250" s="197"/>
      <c r="K250" s="197"/>
      <c r="L250" s="199"/>
      <c r="M250" s="199"/>
      <c r="N250" s="197" t="str">
        <f>IF(Tabla46[[#This Row],[ID RIESGO]]="","",IF(Tabla46[[#This Row],[DESCRIPCION DEL CONTROL]]="",0,15))</f>
        <v/>
      </c>
      <c r="O250" s="190" t="str">
        <f>IF(Tabla46[[#This Row],[ID RIESGO]]="","",IF(Tabla46[[#This Row],[RESPONSABLE DEL CONTROL (CARGO)]]="",0,20))</f>
        <v/>
      </c>
      <c r="P250" s="399">
        <f>IF(Tabla46[[#This Row],[PERIODICIDAD DE EJECUCIÓN DEL CONTROL]]="",0,20)</f>
        <v>0</v>
      </c>
      <c r="Q25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0" s="399" t="str">
        <f>IF(ISTEXT(Tabla46[[#This Row],[VALOR EVALUACION DISENO]]),"",IF(Tabla46[[#This Row],[VALOR EVALUACION DISENO]]&gt;96,DATOS!$AV$21,IF(Tabla46[[#This Row],[VALOR EVALUACION DISENO]]&gt;=86,DATOS!$AV$22,DATOS!$AV$23)))</f>
        <v/>
      </c>
      <c r="S250" s="324"/>
      <c r="T250" s="146" t="str">
        <f>IFERROR(VLOOKUP(Tabla46[[#This Row],[% DE CUMPLIMIENTO DE LA EJECUCION DEL CONTROL]],DATOS!$AS$39:$AT$41,2,0),"")</f>
        <v/>
      </c>
      <c r="U250" s="147" t="str">
        <f>IF(Tabla46[[#This Row],[RESULTADO EVALUACIÓN DEL DISEÑO DEL CONTROL]]="","",SUMIFS(DATOS!$AT$50:$AT$58,DATOS!$AR$50:$AR$58,Tabla46[[#This Row],[RESULTADO EVALUACIÓN DEL DISEÑO DEL CONTROL]],DATOS!$AS$50:$AS$58,Tabla46[[#This Row],[RESULTADO EVALUACION DE LA EJECUCION]]))</f>
        <v/>
      </c>
    </row>
    <row r="251" spans="1:21" ht="15" customHeight="1" x14ac:dyDescent="0.25">
      <c r="A251" s="7"/>
      <c r="B251" s="5"/>
      <c r="C251" s="5"/>
      <c r="D251" s="80"/>
      <c r="E251" s="10"/>
      <c r="F251" s="197"/>
      <c r="G251" s="146" t="str">
        <f>IFERROR(VLOOKUP(Tabla46[[#This Row],[ID RIESGO]],'1. IDENTIFICACION DEL RIESGO'!$AB$27:$AL$38,11,0),"")</f>
        <v/>
      </c>
      <c r="H251" s="197"/>
      <c r="I251" s="197"/>
      <c r="J251" s="197"/>
      <c r="K251" s="197"/>
      <c r="L251" s="199"/>
      <c r="M251" s="199"/>
      <c r="N251" s="197" t="str">
        <f>IF(Tabla46[[#This Row],[ID RIESGO]]="","",IF(Tabla46[[#This Row],[DESCRIPCION DEL CONTROL]]="",0,15))</f>
        <v/>
      </c>
      <c r="O251" s="190" t="str">
        <f>IF(Tabla46[[#This Row],[ID RIESGO]]="","",IF(Tabla46[[#This Row],[RESPONSABLE DEL CONTROL (CARGO)]]="",0,20))</f>
        <v/>
      </c>
      <c r="P251" s="399">
        <f>IF(Tabla46[[#This Row],[PERIODICIDAD DE EJECUCIÓN DEL CONTROL]]="",0,20)</f>
        <v>0</v>
      </c>
      <c r="Q25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1" s="399" t="str">
        <f>IF(ISTEXT(Tabla46[[#This Row],[VALOR EVALUACION DISENO]]),"",IF(Tabla46[[#This Row],[VALOR EVALUACION DISENO]]&gt;96,DATOS!$AV$21,IF(Tabla46[[#This Row],[VALOR EVALUACION DISENO]]&gt;=86,DATOS!$AV$22,DATOS!$AV$23)))</f>
        <v/>
      </c>
      <c r="S251" s="324"/>
      <c r="T251" s="146" t="str">
        <f>IFERROR(VLOOKUP(Tabla46[[#This Row],[% DE CUMPLIMIENTO DE LA EJECUCION DEL CONTROL]],DATOS!$AS$39:$AT$41,2,0),"")</f>
        <v/>
      </c>
      <c r="U251" s="147" t="str">
        <f>IF(Tabla46[[#This Row],[RESULTADO EVALUACIÓN DEL DISEÑO DEL CONTROL]]="","",SUMIFS(DATOS!$AT$50:$AT$58,DATOS!$AR$50:$AR$58,Tabla46[[#This Row],[RESULTADO EVALUACIÓN DEL DISEÑO DEL CONTROL]],DATOS!$AS$50:$AS$58,Tabla46[[#This Row],[RESULTADO EVALUACION DE LA EJECUCION]]))</f>
        <v/>
      </c>
    </row>
    <row r="252" spans="1:21" ht="15" customHeight="1" x14ac:dyDescent="0.25">
      <c r="A252" s="7"/>
      <c r="B252" s="5"/>
      <c r="C252" s="5"/>
      <c r="D252" s="80"/>
      <c r="E252" s="10"/>
      <c r="F252" s="197"/>
      <c r="G252" s="146" t="str">
        <f>IFERROR(VLOOKUP(Tabla46[[#This Row],[ID RIESGO]],'1. IDENTIFICACION DEL RIESGO'!$AB$27:$AL$38,11,0),"")</f>
        <v/>
      </c>
      <c r="H252" s="197"/>
      <c r="I252" s="197"/>
      <c r="J252" s="197"/>
      <c r="K252" s="197"/>
      <c r="L252" s="199"/>
      <c r="M252" s="199"/>
      <c r="N252" s="197" t="str">
        <f>IF(Tabla46[[#This Row],[ID RIESGO]]="","",IF(Tabla46[[#This Row],[DESCRIPCION DEL CONTROL]]="",0,15))</f>
        <v/>
      </c>
      <c r="O252" s="190" t="str">
        <f>IF(Tabla46[[#This Row],[ID RIESGO]]="","",IF(Tabla46[[#This Row],[RESPONSABLE DEL CONTROL (CARGO)]]="",0,20))</f>
        <v/>
      </c>
      <c r="P252" s="399">
        <f>IF(Tabla46[[#This Row],[PERIODICIDAD DE EJECUCIÓN DEL CONTROL]]="",0,20)</f>
        <v>0</v>
      </c>
      <c r="Q25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2" s="399" t="str">
        <f>IF(ISTEXT(Tabla46[[#This Row],[VALOR EVALUACION DISENO]]),"",IF(Tabla46[[#This Row],[VALOR EVALUACION DISENO]]&gt;96,DATOS!$AV$21,IF(Tabla46[[#This Row],[VALOR EVALUACION DISENO]]&gt;=86,DATOS!$AV$22,DATOS!$AV$23)))</f>
        <v/>
      </c>
      <c r="S252" s="324"/>
      <c r="T252" s="146" t="str">
        <f>IFERROR(VLOOKUP(Tabla46[[#This Row],[% DE CUMPLIMIENTO DE LA EJECUCION DEL CONTROL]],DATOS!$AS$39:$AT$41,2,0),"")</f>
        <v/>
      </c>
      <c r="U252" s="147" t="str">
        <f>IF(Tabla46[[#This Row],[RESULTADO EVALUACIÓN DEL DISEÑO DEL CONTROL]]="","",SUMIFS(DATOS!$AT$50:$AT$58,DATOS!$AR$50:$AR$58,Tabla46[[#This Row],[RESULTADO EVALUACIÓN DEL DISEÑO DEL CONTROL]],DATOS!$AS$50:$AS$58,Tabla46[[#This Row],[RESULTADO EVALUACION DE LA EJECUCION]]))</f>
        <v/>
      </c>
    </row>
    <row r="253" spans="1:21" ht="15" customHeight="1" x14ac:dyDescent="0.25">
      <c r="A253" s="7"/>
      <c r="B253" s="5"/>
      <c r="C253" s="5"/>
      <c r="D253" s="80"/>
      <c r="E253" s="10"/>
      <c r="F253" s="197"/>
      <c r="G253" s="146" t="str">
        <f>IFERROR(VLOOKUP(Tabla46[[#This Row],[ID RIESGO]],'1. IDENTIFICACION DEL RIESGO'!$AB$27:$AL$38,11,0),"")</f>
        <v/>
      </c>
      <c r="H253" s="197"/>
      <c r="I253" s="197"/>
      <c r="J253" s="197"/>
      <c r="K253" s="197"/>
      <c r="L253" s="199"/>
      <c r="M253" s="199"/>
      <c r="N253" s="197" t="str">
        <f>IF(Tabla46[[#This Row],[ID RIESGO]]="","",IF(Tabla46[[#This Row],[DESCRIPCION DEL CONTROL]]="",0,15))</f>
        <v/>
      </c>
      <c r="O253" s="190" t="str">
        <f>IF(Tabla46[[#This Row],[ID RIESGO]]="","",IF(Tabla46[[#This Row],[RESPONSABLE DEL CONTROL (CARGO)]]="",0,20))</f>
        <v/>
      </c>
      <c r="P253" s="399">
        <f>IF(Tabla46[[#This Row],[PERIODICIDAD DE EJECUCIÓN DEL CONTROL]]="",0,20)</f>
        <v>0</v>
      </c>
      <c r="Q25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3" s="399" t="str">
        <f>IF(ISTEXT(Tabla46[[#This Row],[VALOR EVALUACION DISENO]]),"",IF(Tabla46[[#This Row],[VALOR EVALUACION DISENO]]&gt;96,DATOS!$AV$21,IF(Tabla46[[#This Row],[VALOR EVALUACION DISENO]]&gt;=86,DATOS!$AV$22,DATOS!$AV$23)))</f>
        <v/>
      </c>
      <c r="S253" s="324"/>
      <c r="T253" s="146" t="str">
        <f>IFERROR(VLOOKUP(Tabla46[[#This Row],[% DE CUMPLIMIENTO DE LA EJECUCION DEL CONTROL]],DATOS!$AS$39:$AT$41,2,0),"")</f>
        <v/>
      </c>
      <c r="U253" s="147" t="str">
        <f>IF(Tabla46[[#This Row],[RESULTADO EVALUACIÓN DEL DISEÑO DEL CONTROL]]="","",SUMIFS(DATOS!$AT$50:$AT$58,DATOS!$AR$50:$AR$58,Tabla46[[#This Row],[RESULTADO EVALUACIÓN DEL DISEÑO DEL CONTROL]],DATOS!$AS$50:$AS$58,Tabla46[[#This Row],[RESULTADO EVALUACION DE LA EJECUCION]]))</f>
        <v/>
      </c>
    </row>
    <row r="254" spans="1:21" ht="15" customHeight="1" x14ac:dyDescent="0.25">
      <c r="A254" s="7"/>
      <c r="B254" s="5"/>
      <c r="C254" s="5"/>
      <c r="D254" s="80"/>
      <c r="E254" s="10"/>
      <c r="F254" s="197"/>
      <c r="G254" s="146" t="str">
        <f>IFERROR(VLOOKUP(Tabla46[[#This Row],[ID RIESGO]],'1. IDENTIFICACION DEL RIESGO'!$AB$27:$AL$38,11,0),"")</f>
        <v/>
      </c>
      <c r="H254" s="197"/>
      <c r="I254" s="197"/>
      <c r="J254" s="197"/>
      <c r="K254" s="197"/>
      <c r="L254" s="199"/>
      <c r="M254" s="199"/>
      <c r="N254" s="197" t="str">
        <f>IF(Tabla46[[#This Row],[ID RIESGO]]="","",IF(Tabla46[[#This Row],[DESCRIPCION DEL CONTROL]]="",0,15))</f>
        <v/>
      </c>
      <c r="O254" s="190" t="str">
        <f>IF(Tabla46[[#This Row],[ID RIESGO]]="","",IF(Tabla46[[#This Row],[RESPONSABLE DEL CONTROL (CARGO)]]="",0,20))</f>
        <v/>
      </c>
      <c r="P254" s="399">
        <f>IF(Tabla46[[#This Row],[PERIODICIDAD DE EJECUCIÓN DEL CONTROL]]="",0,20)</f>
        <v>0</v>
      </c>
      <c r="Q25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4" s="399" t="str">
        <f>IF(ISTEXT(Tabla46[[#This Row],[VALOR EVALUACION DISENO]]),"",IF(Tabla46[[#This Row],[VALOR EVALUACION DISENO]]&gt;96,DATOS!$AV$21,IF(Tabla46[[#This Row],[VALOR EVALUACION DISENO]]&gt;=86,DATOS!$AV$22,DATOS!$AV$23)))</f>
        <v/>
      </c>
      <c r="S254" s="324"/>
      <c r="T254" s="146" t="str">
        <f>IFERROR(VLOOKUP(Tabla46[[#This Row],[% DE CUMPLIMIENTO DE LA EJECUCION DEL CONTROL]],DATOS!$AS$39:$AT$41,2,0),"")</f>
        <v/>
      </c>
      <c r="U254" s="147" t="str">
        <f>IF(Tabla46[[#This Row],[RESULTADO EVALUACIÓN DEL DISEÑO DEL CONTROL]]="","",SUMIFS(DATOS!$AT$50:$AT$58,DATOS!$AR$50:$AR$58,Tabla46[[#This Row],[RESULTADO EVALUACIÓN DEL DISEÑO DEL CONTROL]],DATOS!$AS$50:$AS$58,Tabla46[[#This Row],[RESULTADO EVALUACION DE LA EJECUCION]]))</f>
        <v/>
      </c>
    </row>
    <row r="255" spans="1:21" ht="15" customHeight="1" x14ac:dyDescent="0.25">
      <c r="A255" s="7"/>
      <c r="B255" s="5"/>
      <c r="C255" s="5"/>
      <c r="D255" s="80"/>
      <c r="E255" s="10"/>
      <c r="F255" s="197"/>
      <c r="G255" s="146" t="str">
        <f>IFERROR(VLOOKUP(Tabla46[[#This Row],[ID RIESGO]],'1. IDENTIFICACION DEL RIESGO'!$AB$27:$AL$38,11,0),"")</f>
        <v/>
      </c>
      <c r="H255" s="197"/>
      <c r="I255" s="197"/>
      <c r="J255" s="197"/>
      <c r="K255" s="197"/>
      <c r="L255" s="199"/>
      <c r="M255" s="199"/>
      <c r="N255" s="197" t="str">
        <f>IF(Tabla46[[#This Row],[ID RIESGO]]="","",IF(Tabla46[[#This Row],[DESCRIPCION DEL CONTROL]]="",0,15))</f>
        <v/>
      </c>
      <c r="O255" s="190" t="str">
        <f>IF(Tabla46[[#This Row],[ID RIESGO]]="","",IF(Tabla46[[#This Row],[RESPONSABLE DEL CONTROL (CARGO)]]="",0,20))</f>
        <v/>
      </c>
      <c r="P255" s="399">
        <f>IF(Tabla46[[#This Row],[PERIODICIDAD DE EJECUCIÓN DEL CONTROL]]="",0,20)</f>
        <v>0</v>
      </c>
      <c r="Q25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5" s="399" t="str">
        <f>IF(ISTEXT(Tabla46[[#This Row],[VALOR EVALUACION DISENO]]),"",IF(Tabla46[[#This Row],[VALOR EVALUACION DISENO]]&gt;96,DATOS!$AV$21,IF(Tabla46[[#This Row],[VALOR EVALUACION DISENO]]&gt;=86,DATOS!$AV$22,DATOS!$AV$23)))</f>
        <v/>
      </c>
      <c r="S255" s="324"/>
      <c r="T255" s="146" t="str">
        <f>IFERROR(VLOOKUP(Tabla46[[#This Row],[% DE CUMPLIMIENTO DE LA EJECUCION DEL CONTROL]],DATOS!$AS$39:$AT$41,2,0),"")</f>
        <v/>
      </c>
      <c r="U255" s="147" t="str">
        <f>IF(Tabla46[[#This Row],[RESULTADO EVALUACIÓN DEL DISEÑO DEL CONTROL]]="","",SUMIFS(DATOS!$AT$50:$AT$58,DATOS!$AR$50:$AR$58,Tabla46[[#This Row],[RESULTADO EVALUACIÓN DEL DISEÑO DEL CONTROL]],DATOS!$AS$50:$AS$58,Tabla46[[#This Row],[RESULTADO EVALUACION DE LA EJECUCION]]))</f>
        <v/>
      </c>
    </row>
    <row r="256" spans="1:21" ht="15" customHeight="1" x14ac:dyDescent="0.25">
      <c r="A256" s="7"/>
      <c r="B256" s="5"/>
      <c r="C256" s="5"/>
      <c r="D256" s="80"/>
      <c r="E256" s="10"/>
      <c r="F256" s="197"/>
      <c r="G256" s="146" t="str">
        <f>IFERROR(VLOOKUP(Tabla46[[#This Row],[ID RIESGO]],'1. IDENTIFICACION DEL RIESGO'!$AB$27:$AL$38,11,0),"")</f>
        <v/>
      </c>
      <c r="H256" s="197"/>
      <c r="I256" s="197"/>
      <c r="J256" s="197"/>
      <c r="K256" s="197"/>
      <c r="L256" s="199"/>
      <c r="M256" s="199"/>
      <c r="N256" s="197" t="str">
        <f>IF(Tabla46[[#This Row],[ID RIESGO]]="","",IF(Tabla46[[#This Row],[DESCRIPCION DEL CONTROL]]="",0,15))</f>
        <v/>
      </c>
      <c r="O256" s="190" t="str">
        <f>IF(Tabla46[[#This Row],[ID RIESGO]]="","",IF(Tabla46[[#This Row],[RESPONSABLE DEL CONTROL (CARGO)]]="",0,20))</f>
        <v/>
      </c>
      <c r="P256" s="399">
        <f>IF(Tabla46[[#This Row],[PERIODICIDAD DE EJECUCIÓN DEL CONTROL]]="",0,20)</f>
        <v>0</v>
      </c>
      <c r="Q25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6" s="399" t="str">
        <f>IF(ISTEXT(Tabla46[[#This Row],[VALOR EVALUACION DISENO]]),"",IF(Tabla46[[#This Row],[VALOR EVALUACION DISENO]]&gt;96,DATOS!$AV$21,IF(Tabla46[[#This Row],[VALOR EVALUACION DISENO]]&gt;=86,DATOS!$AV$22,DATOS!$AV$23)))</f>
        <v/>
      </c>
      <c r="S256" s="324"/>
      <c r="T256" s="146" t="str">
        <f>IFERROR(VLOOKUP(Tabla46[[#This Row],[% DE CUMPLIMIENTO DE LA EJECUCION DEL CONTROL]],DATOS!$AS$39:$AT$41,2,0),"")</f>
        <v/>
      </c>
      <c r="U256" s="147" t="str">
        <f>IF(Tabla46[[#This Row],[RESULTADO EVALUACIÓN DEL DISEÑO DEL CONTROL]]="","",SUMIFS(DATOS!$AT$50:$AT$58,DATOS!$AR$50:$AR$58,Tabla46[[#This Row],[RESULTADO EVALUACIÓN DEL DISEÑO DEL CONTROL]],DATOS!$AS$50:$AS$58,Tabla46[[#This Row],[RESULTADO EVALUACION DE LA EJECUCION]]))</f>
        <v/>
      </c>
    </row>
    <row r="257" spans="1:21" ht="15" customHeight="1" x14ac:dyDescent="0.25">
      <c r="A257" s="7"/>
      <c r="B257" s="5"/>
      <c r="C257" s="5"/>
      <c r="D257" s="80"/>
      <c r="E257" s="10"/>
      <c r="F257" s="197"/>
      <c r="G257" s="146" t="str">
        <f>IFERROR(VLOOKUP(Tabla46[[#This Row],[ID RIESGO]],'1. IDENTIFICACION DEL RIESGO'!$AB$27:$AL$38,11,0),"")</f>
        <v/>
      </c>
      <c r="H257" s="197"/>
      <c r="I257" s="197"/>
      <c r="J257" s="197"/>
      <c r="K257" s="197"/>
      <c r="L257" s="199"/>
      <c r="M257" s="199"/>
      <c r="N257" s="197" t="str">
        <f>IF(Tabla46[[#This Row],[ID RIESGO]]="","",IF(Tabla46[[#This Row],[DESCRIPCION DEL CONTROL]]="",0,15))</f>
        <v/>
      </c>
      <c r="O257" s="190" t="str">
        <f>IF(Tabla46[[#This Row],[ID RIESGO]]="","",IF(Tabla46[[#This Row],[RESPONSABLE DEL CONTROL (CARGO)]]="",0,20))</f>
        <v/>
      </c>
      <c r="P257" s="399">
        <f>IF(Tabla46[[#This Row],[PERIODICIDAD DE EJECUCIÓN DEL CONTROL]]="",0,20)</f>
        <v>0</v>
      </c>
      <c r="Q25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7" s="399" t="str">
        <f>IF(ISTEXT(Tabla46[[#This Row],[VALOR EVALUACION DISENO]]),"",IF(Tabla46[[#This Row],[VALOR EVALUACION DISENO]]&gt;96,DATOS!$AV$21,IF(Tabla46[[#This Row],[VALOR EVALUACION DISENO]]&gt;=86,DATOS!$AV$22,DATOS!$AV$23)))</f>
        <v/>
      </c>
      <c r="S257" s="324"/>
      <c r="T257" s="146" t="str">
        <f>IFERROR(VLOOKUP(Tabla46[[#This Row],[% DE CUMPLIMIENTO DE LA EJECUCION DEL CONTROL]],DATOS!$AS$39:$AT$41,2,0),"")</f>
        <v/>
      </c>
      <c r="U257" s="147" t="str">
        <f>IF(Tabla46[[#This Row],[RESULTADO EVALUACIÓN DEL DISEÑO DEL CONTROL]]="","",SUMIFS(DATOS!$AT$50:$AT$58,DATOS!$AR$50:$AR$58,Tabla46[[#This Row],[RESULTADO EVALUACIÓN DEL DISEÑO DEL CONTROL]],DATOS!$AS$50:$AS$58,Tabla46[[#This Row],[RESULTADO EVALUACION DE LA EJECUCION]]))</f>
        <v/>
      </c>
    </row>
    <row r="258" spans="1:21" ht="15" customHeight="1" x14ac:dyDescent="0.25">
      <c r="A258" s="7"/>
      <c r="B258" s="5"/>
      <c r="C258" s="5"/>
      <c r="D258" s="80"/>
      <c r="E258" s="10"/>
      <c r="F258" s="197"/>
      <c r="G258" s="146" t="str">
        <f>IFERROR(VLOOKUP(Tabla46[[#This Row],[ID RIESGO]],'1. IDENTIFICACION DEL RIESGO'!$AB$27:$AL$38,11,0),"")</f>
        <v/>
      </c>
      <c r="H258" s="197"/>
      <c r="I258" s="197"/>
      <c r="J258" s="197"/>
      <c r="K258" s="197"/>
      <c r="L258" s="199"/>
      <c r="M258" s="199"/>
      <c r="N258" s="197" t="str">
        <f>IF(Tabla46[[#This Row],[ID RIESGO]]="","",IF(Tabla46[[#This Row],[DESCRIPCION DEL CONTROL]]="",0,15))</f>
        <v/>
      </c>
      <c r="O258" s="190" t="str">
        <f>IF(Tabla46[[#This Row],[ID RIESGO]]="","",IF(Tabla46[[#This Row],[RESPONSABLE DEL CONTROL (CARGO)]]="",0,20))</f>
        <v/>
      </c>
      <c r="P258" s="399">
        <f>IF(Tabla46[[#This Row],[PERIODICIDAD DE EJECUCIÓN DEL CONTROL]]="",0,20)</f>
        <v>0</v>
      </c>
      <c r="Q25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8" s="399" t="str">
        <f>IF(ISTEXT(Tabla46[[#This Row],[VALOR EVALUACION DISENO]]),"",IF(Tabla46[[#This Row],[VALOR EVALUACION DISENO]]&gt;96,DATOS!$AV$21,IF(Tabla46[[#This Row],[VALOR EVALUACION DISENO]]&gt;=86,DATOS!$AV$22,DATOS!$AV$23)))</f>
        <v/>
      </c>
      <c r="S258" s="324"/>
      <c r="T258" s="146" t="str">
        <f>IFERROR(VLOOKUP(Tabla46[[#This Row],[% DE CUMPLIMIENTO DE LA EJECUCION DEL CONTROL]],DATOS!$AS$39:$AT$41,2,0),"")</f>
        <v/>
      </c>
      <c r="U258" s="147" t="str">
        <f>IF(Tabla46[[#This Row],[RESULTADO EVALUACIÓN DEL DISEÑO DEL CONTROL]]="","",SUMIFS(DATOS!$AT$50:$AT$58,DATOS!$AR$50:$AR$58,Tabla46[[#This Row],[RESULTADO EVALUACIÓN DEL DISEÑO DEL CONTROL]],DATOS!$AS$50:$AS$58,Tabla46[[#This Row],[RESULTADO EVALUACION DE LA EJECUCION]]))</f>
        <v/>
      </c>
    </row>
    <row r="259" spans="1:21" ht="15" customHeight="1" x14ac:dyDescent="0.25">
      <c r="A259" s="7"/>
      <c r="B259" s="5"/>
      <c r="C259" s="5"/>
      <c r="D259" s="80"/>
      <c r="E259" s="10"/>
      <c r="F259" s="197"/>
      <c r="G259" s="146" t="str">
        <f>IFERROR(VLOOKUP(Tabla46[[#This Row],[ID RIESGO]],'1. IDENTIFICACION DEL RIESGO'!$AB$27:$AL$38,11,0),"")</f>
        <v/>
      </c>
      <c r="H259" s="197"/>
      <c r="I259" s="197"/>
      <c r="J259" s="197"/>
      <c r="K259" s="197"/>
      <c r="L259" s="199"/>
      <c r="M259" s="199"/>
      <c r="N259" s="197" t="str">
        <f>IF(Tabla46[[#This Row],[ID RIESGO]]="","",IF(Tabla46[[#This Row],[DESCRIPCION DEL CONTROL]]="",0,15))</f>
        <v/>
      </c>
      <c r="O259" s="190" t="str">
        <f>IF(Tabla46[[#This Row],[ID RIESGO]]="","",IF(Tabla46[[#This Row],[RESPONSABLE DEL CONTROL (CARGO)]]="",0,20))</f>
        <v/>
      </c>
      <c r="P259" s="399">
        <f>IF(Tabla46[[#This Row],[PERIODICIDAD DE EJECUCIÓN DEL CONTROL]]="",0,20)</f>
        <v>0</v>
      </c>
      <c r="Q25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9" s="399" t="str">
        <f>IF(ISTEXT(Tabla46[[#This Row],[VALOR EVALUACION DISENO]]),"",IF(Tabla46[[#This Row],[VALOR EVALUACION DISENO]]&gt;96,DATOS!$AV$21,IF(Tabla46[[#This Row],[VALOR EVALUACION DISENO]]&gt;=86,DATOS!$AV$22,DATOS!$AV$23)))</f>
        <v/>
      </c>
      <c r="S259" s="324"/>
      <c r="T259" s="146" t="str">
        <f>IFERROR(VLOOKUP(Tabla46[[#This Row],[% DE CUMPLIMIENTO DE LA EJECUCION DEL CONTROL]],DATOS!$AS$39:$AT$41,2,0),"")</f>
        <v/>
      </c>
      <c r="U259" s="147" t="str">
        <f>IF(Tabla46[[#This Row],[RESULTADO EVALUACIÓN DEL DISEÑO DEL CONTROL]]="","",SUMIFS(DATOS!$AT$50:$AT$58,DATOS!$AR$50:$AR$58,Tabla46[[#This Row],[RESULTADO EVALUACIÓN DEL DISEÑO DEL CONTROL]],DATOS!$AS$50:$AS$58,Tabla46[[#This Row],[RESULTADO EVALUACION DE LA EJECUCION]]))</f>
        <v/>
      </c>
    </row>
    <row r="260" spans="1:21" ht="15" customHeight="1" x14ac:dyDescent="0.25">
      <c r="A260" s="7"/>
      <c r="B260" s="5"/>
      <c r="C260" s="5"/>
      <c r="D260" s="80"/>
      <c r="E260" s="10"/>
      <c r="F260" s="197"/>
      <c r="G260" s="146" t="str">
        <f>IFERROR(VLOOKUP(Tabla46[[#This Row],[ID RIESGO]],'1. IDENTIFICACION DEL RIESGO'!$AB$27:$AL$38,11,0),"")</f>
        <v/>
      </c>
      <c r="H260" s="197"/>
      <c r="I260" s="197"/>
      <c r="J260" s="197"/>
      <c r="K260" s="197"/>
      <c r="L260" s="199"/>
      <c r="M260" s="199"/>
      <c r="N260" s="197" t="str">
        <f>IF(Tabla46[[#This Row],[ID RIESGO]]="","",IF(Tabla46[[#This Row],[DESCRIPCION DEL CONTROL]]="",0,15))</f>
        <v/>
      </c>
      <c r="O260" s="190" t="str">
        <f>IF(Tabla46[[#This Row],[ID RIESGO]]="","",IF(Tabla46[[#This Row],[RESPONSABLE DEL CONTROL (CARGO)]]="",0,20))</f>
        <v/>
      </c>
      <c r="P260" s="399">
        <f>IF(Tabla46[[#This Row],[PERIODICIDAD DE EJECUCIÓN DEL CONTROL]]="",0,20)</f>
        <v>0</v>
      </c>
      <c r="Q26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0" s="399" t="str">
        <f>IF(ISTEXT(Tabla46[[#This Row],[VALOR EVALUACION DISENO]]),"",IF(Tabla46[[#This Row],[VALOR EVALUACION DISENO]]&gt;96,DATOS!$AV$21,IF(Tabla46[[#This Row],[VALOR EVALUACION DISENO]]&gt;=86,DATOS!$AV$22,DATOS!$AV$23)))</f>
        <v/>
      </c>
      <c r="S260" s="324"/>
      <c r="T260" s="146" t="str">
        <f>IFERROR(VLOOKUP(Tabla46[[#This Row],[% DE CUMPLIMIENTO DE LA EJECUCION DEL CONTROL]],DATOS!$AS$39:$AT$41,2,0),"")</f>
        <v/>
      </c>
      <c r="U260" s="147" t="str">
        <f>IF(Tabla46[[#This Row],[RESULTADO EVALUACIÓN DEL DISEÑO DEL CONTROL]]="","",SUMIFS(DATOS!$AT$50:$AT$58,DATOS!$AR$50:$AR$58,Tabla46[[#This Row],[RESULTADO EVALUACIÓN DEL DISEÑO DEL CONTROL]],DATOS!$AS$50:$AS$58,Tabla46[[#This Row],[RESULTADO EVALUACION DE LA EJECUCION]]))</f>
        <v/>
      </c>
    </row>
    <row r="261" spans="1:21" ht="15" customHeight="1" x14ac:dyDescent="0.25">
      <c r="A261" s="7"/>
      <c r="B261" s="5"/>
      <c r="C261" s="5"/>
      <c r="D261" s="80"/>
      <c r="E261" s="10"/>
      <c r="F261" s="197"/>
      <c r="G261" s="146" t="str">
        <f>IFERROR(VLOOKUP(Tabla46[[#This Row],[ID RIESGO]],'1. IDENTIFICACION DEL RIESGO'!$AB$27:$AL$38,11,0),"")</f>
        <v/>
      </c>
      <c r="H261" s="197"/>
      <c r="I261" s="197"/>
      <c r="J261" s="197"/>
      <c r="K261" s="197"/>
      <c r="L261" s="199"/>
      <c r="M261" s="199"/>
      <c r="N261" s="197" t="str">
        <f>IF(Tabla46[[#This Row],[ID RIESGO]]="","",IF(Tabla46[[#This Row],[DESCRIPCION DEL CONTROL]]="",0,15))</f>
        <v/>
      </c>
      <c r="O261" s="190" t="str">
        <f>IF(Tabla46[[#This Row],[ID RIESGO]]="","",IF(Tabla46[[#This Row],[RESPONSABLE DEL CONTROL (CARGO)]]="",0,20))</f>
        <v/>
      </c>
      <c r="P261" s="399">
        <f>IF(Tabla46[[#This Row],[PERIODICIDAD DE EJECUCIÓN DEL CONTROL]]="",0,20)</f>
        <v>0</v>
      </c>
      <c r="Q26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1" s="399" t="str">
        <f>IF(ISTEXT(Tabla46[[#This Row],[VALOR EVALUACION DISENO]]),"",IF(Tabla46[[#This Row],[VALOR EVALUACION DISENO]]&gt;96,DATOS!$AV$21,IF(Tabla46[[#This Row],[VALOR EVALUACION DISENO]]&gt;=86,DATOS!$AV$22,DATOS!$AV$23)))</f>
        <v/>
      </c>
      <c r="S261" s="324"/>
      <c r="T261" s="146" t="str">
        <f>IFERROR(VLOOKUP(Tabla46[[#This Row],[% DE CUMPLIMIENTO DE LA EJECUCION DEL CONTROL]],DATOS!$AS$39:$AT$41,2,0),"")</f>
        <v/>
      </c>
      <c r="U261" s="147" t="str">
        <f>IF(Tabla46[[#This Row],[RESULTADO EVALUACIÓN DEL DISEÑO DEL CONTROL]]="","",SUMIFS(DATOS!$AT$50:$AT$58,DATOS!$AR$50:$AR$58,Tabla46[[#This Row],[RESULTADO EVALUACIÓN DEL DISEÑO DEL CONTROL]],DATOS!$AS$50:$AS$58,Tabla46[[#This Row],[RESULTADO EVALUACION DE LA EJECUCION]]))</f>
        <v/>
      </c>
    </row>
    <row r="262" spans="1:21" ht="15" customHeight="1" x14ac:dyDescent="0.25">
      <c r="A262" s="7"/>
      <c r="B262" s="5"/>
      <c r="C262" s="5"/>
      <c r="D262" s="80"/>
      <c r="E262" s="10"/>
      <c r="F262" s="197"/>
      <c r="G262" s="146" t="str">
        <f>IFERROR(VLOOKUP(Tabla46[[#This Row],[ID RIESGO]],'1. IDENTIFICACION DEL RIESGO'!$AB$27:$AL$38,11,0),"")</f>
        <v/>
      </c>
      <c r="H262" s="197"/>
      <c r="I262" s="197"/>
      <c r="J262" s="197"/>
      <c r="K262" s="197"/>
      <c r="L262" s="199"/>
      <c r="M262" s="199"/>
      <c r="N262" s="197" t="str">
        <f>IF(Tabla46[[#This Row],[ID RIESGO]]="","",IF(Tabla46[[#This Row],[DESCRIPCION DEL CONTROL]]="",0,15))</f>
        <v/>
      </c>
      <c r="O262" s="190" t="str">
        <f>IF(Tabla46[[#This Row],[ID RIESGO]]="","",IF(Tabla46[[#This Row],[RESPONSABLE DEL CONTROL (CARGO)]]="",0,20))</f>
        <v/>
      </c>
      <c r="P262" s="399">
        <f>IF(Tabla46[[#This Row],[PERIODICIDAD DE EJECUCIÓN DEL CONTROL]]="",0,20)</f>
        <v>0</v>
      </c>
      <c r="Q26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2" s="399" t="str">
        <f>IF(ISTEXT(Tabla46[[#This Row],[VALOR EVALUACION DISENO]]),"",IF(Tabla46[[#This Row],[VALOR EVALUACION DISENO]]&gt;96,DATOS!$AV$21,IF(Tabla46[[#This Row],[VALOR EVALUACION DISENO]]&gt;=86,DATOS!$AV$22,DATOS!$AV$23)))</f>
        <v/>
      </c>
      <c r="S262" s="324"/>
      <c r="T262" s="146" t="str">
        <f>IFERROR(VLOOKUP(Tabla46[[#This Row],[% DE CUMPLIMIENTO DE LA EJECUCION DEL CONTROL]],DATOS!$AS$39:$AT$41,2,0),"")</f>
        <v/>
      </c>
      <c r="U262" s="147" t="str">
        <f>IF(Tabla46[[#This Row],[RESULTADO EVALUACIÓN DEL DISEÑO DEL CONTROL]]="","",SUMIFS(DATOS!$AT$50:$AT$58,DATOS!$AR$50:$AR$58,Tabla46[[#This Row],[RESULTADO EVALUACIÓN DEL DISEÑO DEL CONTROL]],DATOS!$AS$50:$AS$58,Tabla46[[#This Row],[RESULTADO EVALUACION DE LA EJECUCION]]))</f>
        <v/>
      </c>
    </row>
    <row r="263" spans="1:21" ht="15" customHeight="1" x14ac:dyDescent="0.25">
      <c r="A263" s="7"/>
      <c r="B263" s="5"/>
      <c r="C263" s="5"/>
      <c r="D263" s="80"/>
      <c r="E263" s="10"/>
      <c r="F263" s="197"/>
      <c r="G263" s="146" t="str">
        <f>IFERROR(VLOOKUP(Tabla46[[#This Row],[ID RIESGO]],'1. IDENTIFICACION DEL RIESGO'!$AB$27:$AL$38,11,0),"")</f>
        <v/>
      </c>
      <c r="H263" s="197"/>
      <c r="I263" s="197"/>
      <c r="J263" s="197"/>
      <c r="K263" s="197"/>
      <c r="L263" s="199"/>
      <c r="M263" s="199"/>
      <c r="N263" s="197" t="str">
        <f>IF(Tabla46[[#This Row],[ID RIESGO]]="","",IF(Tabla46[[#This Row],[DESCRIPCION DEL CONTROL]]="",0,15))</f>
        <v/>
      </c>
      <c r="O263" s="190" t="str">
        <f>IF(Tabla46[[#This Row],[ID RIESGO]]="","",IF(Tabla46[[#This Row],[RESPONSABLE DEL CONTROL (CARGO)]]="",0,20))</f>
        <v/>
      </c>
      <c r="P263" s="399">
        <f>IF(Tabla46[[#This Row],[PERIODICIDAD DE EJECUCIÓN DEL CONTROL]]="",0,20)</f>
        <v>0</v>
      </c>
      <c r="Q26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3" s="399" t="str">
        <f>IF(ISTEXT(Tabla46[[#This Row],[VALOR EVALUACION DISENO]]),"",IF(Tabla46[[#This Row],[VALOR EVALUACION DISENO]]&gt;96,DATOS!$AV$21,IF(Tabla46[[#This Row],[VALOR EVALUACION DISENO]]&gt;=86,DATOS!$AV$22,DATOS!$AV$23)))</f>
        <v/>
      </c>
      <c r="S263" s="324"/>
      <c r="T263" s="146" t="str">
        <f>IFERROR(VLOOKUP(Tabla46[[#This Row],[% DE CUMPLIMIENTO DE LA EJECUCION DEL CONTROL]],DATOS!$AS$39:$AT$41,2,0),"")</f>
        <v/>
      </c>
      <c r="U263" s="147" t="str">
        <f>IF(Tabla46[[#This Row],[RESULTADO EVALUACIÓN DEL DISEÑO DEL CONTROL]]="","",SUMIFS(DATOS!$AT$50:$AT$58,DATOS!$AR$50:$AR$58,Tabla46[[#This Row],[RESULTADO EVALUACIÓN DEL DISEÑO DEL CONTROL]],DATOS!$AS$50:$AS$58,Tabla46[[#This Row],[RESULTADO EVALUACION DE LA EJECUCION]]))</f>
        <v/>
      </c>
    </row>
    <row r="264" spans="1:21" ht="15" customHeight="1" x14ac:dyDescent="0.25">
      <c r="A264" s="7"/>
      <c r="B264" s="5"/>
      <c r="C264" s="5"/>
      <c r="D264" s="80"/>
      <c r="E264" s="10"/>
      <c r="F264" s="197"/>
      <c r="G264" s="146" t="str">
        <f>IFERROR(VLOOKUP(Tabla46[[#This Row],[ID RIESGO]],'1. IDENTIFICACION DEL RIESGO'!$AB$27:$AL$38,11,0),"")</f>
        <v/>
      </c>
      <c r="H264" s="197"/>
      <c r="I264" s="197"/>
      <c r="J264" s="197"/>
      <c r="K264" s="197"/>
      <c r="L264" s="199"/>
      <c r="M264" s="199"/>
      <c r="N264" s="197" t="str">
        <f>IF(Tabla46[[#This Row],[ID RIESGO]]="","",IF(Tabla46[[#This Row],[DESCRIPCION DEL CONTROL]]="",0,15))</f>
        <v/>
      </c>
      <c r="O264" s="190" t="str">
        <f>IF(Tabla46[[#This Row],[ID RIESGO]]="","",IF(Tabla46[[#This Row],[RESPONSABLE DEL CONTROL (CARGO)]]="",0,20))</f>
        <v/>
      </c>
      <c r="P264" s="399">
        <f>IF(Tabla46[[#This Row],[PERIODICIDAD DE EJECUCIÓN DEL CONTROL]]="",0,20)</f>
        <v>0</v>
      </c>
      <c r="Q26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4" s="399" t="str">
        <f>IF(ISTEXT(Tabla46[[#This Row],[VALOR EVALUACION DISENO]]),"",IF(Tabla46[[#This Row],[VALOR EVALUACION DISENO]]&gt;96,DATOS!$AV$21,IF(Tabla46[[#This Row],[VALOR EVALUACION DISENO]]&gt;=86,DATOS!$AV$22,DATOS!$AV$23)))</f>
        <v/>
      </c>
      <c r="S264" s="324"/>
      <c r="T264" s="146" t="str">
        <f>IFERROR(VLOOKUP(Tabla46[[#This Row],[% DE CUMPLIMIENTO DE LA EJECUCION DEL CONTROL]],DATOS!$AS$39:$AT$41,2,0),"")</f>
        <v/>
      </c>
      <c r="U264" s="147" t="str">
        <f>IF(Tabla46[[#This Row],[RESULTADO EVALUACIÓN DEL DISEÑO DEL CONTROL]]="","",SUMIFS(DATOS!$AT$50:$AT$58,DATOS!$AR$50:$AR$58,Tabla46[[#This Row],[RESULTADO EVALUACIÓN DEL DISEÑO DEL CONTROL]],DATOS!$AS$50:$AS$58,Tabla46[[#This Row],[RESULTADO EVALUACION DE LA EJECUCION]]))</f>
        <v/>
      </c>
    </row>
    <row r="265" spans="1:21" ht="15" customHeight="1" x14ac:dyDescent="0.25">
      <c r="A265" s="7"/>
      <c r="B265" s="5"/>
      <c r="C265" s="5"/>
      <c r="D265" s="80"/>
      <c r="E265" s="10"/>
      <c r="F265" s="197"/>
      <c r="G265" s="146" t="str">
        <f>IFERROR(VLOOKUP(Tabla46[[#This Row],[ID RIESGO]],'1. IDENTIFICACION DEL RIESGO'!$AB$27:$AL$38,11,0),"")</f>
        <v/>
      </c>
      <c r="H265" s="197"/>
      <c r="I265" s="197"/>
      <c r="J265" s="197"/>
      <c r="K265" s="197"/>
      <c r="L265" s="199"/>
      <c r="M265" s="199"/>
      <c r="N265" s="197" t="str">
        <f>IF(Tabla46[[#This Row],[ID RIESGO]]="","",IF(Tabla46[[#This Row],[DESCRIPCION DEL CONTROL]]="",0,15))</f>
        <v/>
      </c>
      <c r="O265" s="190" t="str">
        <f>IF(Tabla46[[#This Row],[ID RIESGO]]="","",IF(Tabla46[[#This Row],[RESPONSABLE DEL CONTROL (CARGO)]]="",0,20))</f>
        <v/>
      </c>
      <c r="P265" s="399">
        <f>IF(Tabla46[[#This Row],[PERIODICIDAD DE EJECUCIÓN DEL CONTROL]]="",0,20)</f>
        <v>0</v>
      </c>
      <c r="Q26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5" s="399" t="str">
        <f>IF(ISTEXT(Tabla46[[#This Row],[VALOR EVALUACION DISENO]]),"",IF(Tabla46[[#This Row],[VALOR EVALUACION DISENO]]&gt;96,DATOS!$AV$21,IF(Tabla46[[#This Row],[VALOR EVALUACION DISENO]]&gt;=86,DATOS!$AV$22,DATOS!$AV$23)))</f>
        <v/>
      </c>
      <c r="S265" s="324"/>
      <c r="T265" s="146" t="str">
        <f>IFERROR(VLOOKUP(Tabla46[[#This Row],[% DE CUMPLIMIENTO DE LA EJECUCION DEL CONTROL]],DATOS!$AS$39:$AT$41,2,0),"")</f>
        <v/>
      </c>
      <c r="U265" s="147" t="str">
        <f>IF(Tabla46[[#This Row],[RESULTADO EVALUACIÓN DEL DISEÑO DEL CONTROL]]="","",SUMIFS(DATOS!$AT$50:$AT$58,DATOS!$AR$50:$AR$58,Tabla46[[#This Row],[RESULTADO EVALUACIÓN DEL DISEÑO DEL CONTROL]],DATOS!$AS$50:$AS$58,Tabla46[[#This Row],[RESULTADO EVALUACION DE LA EJECUCION]]))</f>
        <v/>
      </c>
    </row>
    <row r="266" spans="1:21" ht="15" customHeight="1" x14ac:dyDescent="0.25">
      <c r="A266" s="7"/>
      <c r="B266" s="5"/>
      <c r="C266" s="5"/>
      <c r="D266" s="80"/>
      <c r="E266" s="10"/>
      <c r="F266" s="197"/>
      <c r="G266" s="146" t="str">
        <f>IFERROR(VLOOKUP(Tabla46[[#This Row],[ID RIESGO]],'1. IDENTIFICACION DEL RIESGO'!$AB$27:$AL$38,11,0),"")</f>
        <v/>
      </c>
      <c r="H266" s="197"/>
      <c r="I266" s="197"/>
      <c r="J266" s="197"/>
      <c r="K266" s="197"/>
      <c r="L266" s="199"/>
      <c r="M266" s="199"/>
      <c r="N266" s="197" t="str">
        <f>IF(Tabla46[[#This Row],[ID RIESGO]]="","",IF(Tabla46[[#This Row],[DESCRIPCION DEL CONTROL]]="",0,15))</f>
        <v/>
      </c>
      <c r="O266" s="190" t="str">
        <f>IF(Tabla46[[#This Row],[ID RIESGO]]="","",IF(Tabla46[[#This Row],[RESPONSABLE DEL CONTROL (CARGO)]]="",0,20))</f>
        <v/>
      </c>
      <c r="P266" s="399">
        <f>IF(Tabla46[[#This Row],[PERIODICIDAD DE EJECUCIÓN DEL CONTROL]]="",0,20)</f>
        <v>0</v>
      </c>
      <c r="Q26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6" s="399" t="str">
        <f>IF(ISTEXT(Tabla46[[#This Row],[VALOR EVALUACION DISENO]]),"",IF(Tabla46[[#This Row],[VALOR EVALUACION DISENO]]&gt;96,DATOS!$AV$21,IF(Tabla46[[#This Row],[VALOR EVALUACION DISENO]]&gt;=86,DATOS!$AV$22,DATOS!$AV$23)))</f>
        <v/>
      </c>
      <c r="S266" s="324"/>
      <c r="T266" s="146" t="str">
        <f>IFERROR(VLOOKUP(Tabla46[[#This Row],[% DE CUMPLIMIENTO DE LA EJECUCION DEL CONTROL]],DATOS!$AS$39:$AT$41,2,0),"")</f>
        <v/>
      </c>
      <c r="U266" s="147" t="str">
        <f>IF(Tabla46[[#This Row],[RESULTADO EVALUACIÓN DEL DISEÑO DEL CONTROL]]="","",SUMIFS(DATOS!$AT$50:$AT$58,DATOS!$AR$50:$AR$58,Tabla46[[#This Row],[RESULTADO EVALUACIÓN DEL DISEÑO DEL CONTROL]],DATOS!$AS$50:$AS$58,Tabla46[[#This Row],[RESULTADO EVALUACION DE LA EJECUCION]]))</f>
        <v/>
      </c>
    </row>
    <row r="267" spans="1:21" ht="15" customHeight="1" x14ac:dyDescent="0.25">
      <c r="A267" s="7"/>
      <c r="B267" s="5"/>
      <c r="C267" s="5"/>
      <c r="D267" s="80"/>
      <c r="E267" s="10"/>
      <c r="F267" s="197"/>
      <c r="G267" s="146" t="str">
        <f>IFERROR(VLOOKUP(Tabla46[[#This Row],[ID RIESGO]],'1. IDENTIFICACION DEL RIESGO'!$AB$27:$AL$38,11,0),"")</f>
        <v/>
      </c>
      <c r="H267" s="197"/>
      <c r="I267" s="197"/>
      <c r="J267" s="197"/>
      <c r="K267" s="197"/>
      <c r="L267" s="199"/>
      <c r="M267" s="199"/>
      <c r="N267" s="197" t="str">
        <f>IF(Tabla46[[#This Row],[ID RIESGO]]="","",IF(Tabla46[[#This Row],[DESCRIPCION DEL CONTROL]]="",0,15))</f>
        <v/>
      </c>
      <c r="O267" s="190" t="str">
        <f>IF(Tabla46[[#This Row],[ID RIESGO]]="","",IF(Tabla46[[#This Row],[RESPONSABLE DEL CONTROL (CARGO)]]="",0,20))</f>
        <v/>
      </c>
      <c r="P267" s="399">
        <f>IF(Tabla46[[#This Row],[PERIODICIDAD DE EJECUCIÓN DEL CONTROL]]="",0,20)</f>
        <v>0</v>
      </c>
      <c r="Q26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7" s="399" t="str">
        <f>IF(ISTEXT(Tabla46[[#This Row],[VALOR EVALUACION DISENO]]),"",IF(Tabla46[[#This Row],[VALOR EVALUACION DISENO]]&gt;96,DATOS!$AV$21,IF(Tabla46[[#This Row],[VALOR EVALUACION DISENO]]&gt;=86,DATOS!$AV$22,DATOS!$AV$23)))</f>
        <v/>
      </c>
      <c r="S267" s="324"/>
      <c r="T267" s="146" t="str">
        <f>IFERROR(VLOOKUP(Tabla46[[#This Row],[% DE CUMPLIMIENTO DE LA EJECUCION DEL CONTROL]],DATOS!$AS$39:$AT$41,2,0),"")</f>
        <v/>
      </c>
      <c r="U267" s="147" t="str">
        <f>IF(Tabla46[[#This Row],[RESULTADO EVALUACIÓN DEL DISEÑO DEL CONTROL]]="","",SUMIFS(DATOS!$AT$50:$AT$58,DATOS!$AR$50:$AR$58,Tabla46[[#This Row],[RESULTADO EVALUACIÓN DEL DISEÑO DEL CONTROL]],DATOS!$AS$50:$AS$58,Tabla46[[#This Row],[RESULTADO EVALUACION DE LA EJECUCION]]))</f>
        <v/>
      </c>
    </row>
    <row r="268" spans="1:21" ht="15" customHeight="1" x14ac:dyDescent="0.25">
      <c r="A268" s="7"/>
      <c r="B268" s="5"/>
      <c r="C268" s="5"/>
      <c r="D268" s="80"/>
      <c r="E268" s="10"/>
      <c r="F268" s="197"/>
      <c r="G268" s="146" t="str">
        <f>IFERROR(VLOOKUP(Tabla46[[#This Row],[ID RIESGO]],'1. IDENTIFICACION DEL RIESGO'!$AB$27:$AL$38,11,0),"")</f>
        <v/>
      </c>
      <c r="H268" s="197"/>
      <c r="I268" s="197"/>
      <c r="J268" s="197"/>
      <c r="K268" s="197"/>
      <c r="L268" s="199"/>
      <c r="M268" s="199"/>
      <c r="N268" s="197" t="str">
        <f>IF(Tabla46[[#This Row],[ID RIESGO]]="","",IF(Tabla46[[#This Row],[DESCRIPCION DEL CONTROL]]="",0,15))</f>
        <v/>
      </c>
      <c r="O268" s="190" t="str">
        <f>IF(Tabla46[[#This Row],[ID RIESGO]]="","",IF(Tabla46[[#This Row],[RESPONSABLE DEL CONTROL (CARGO)]]="",0,20))</f>
        <v/>
      </c>
      <c r="P268" s="399">
        <f>IF(Tabla46[[#This Row],[PERIODICIDAD DE EJECUCIÓN DEL CONTROL]]="",0,20)</f>
        <v>0</v>
      </c>
      <c r="Q26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8" s="399" t="str">
        <f>IF(ISTEXT(Tabla46[[#This Row],[VALOR EVALUACION DISENO]]),"",IF(Tabla46[[#This Row],[VALOR EVALUACION DISENO]]&gt;96,DATOS!$AV$21,IF(Tabla46[[#This Row],[VALOR EVALUACION DISENO]]&gt;=86,DATOS!$AV$22,DATOS!$AV$23)))</f>
        <v/>
      </c>
      <c r="S268" s="324"/>
      <c r="T268" s="146" t="str">
        <f>IFERROR(VLOOKUP(Tabla46[[#This Row],[% DE CUMPLIMIENTO DE LA EJECUCION DEL CONTROL]],DATOS!$AS$39:$AT$41,2,0),"")</f>
        <v/>
      </c>
      <c r="U268" s="147" t="str">
        <f>IF(Tabla46[[#This Row],[RESULTADO EVALUACIÓN DEL DISEÑO DEL CONTROL]]="","",SUMIFS(DATOS!$AT$50:$AT$58,DATOS!$AR$50:$AR$58,Tabla46[[#This Row],[RESULTADO EVALUACIÓN DEL DISEÑO DEL CONTROL]],DATOS!$AS$50:$AS$58,Tabla46[[#This Row],[RESULTADO EVALUACION DE LA EJECUCION]]))</f>
        <v/>
      </c>
    </row>
    <row r="269" spans="1:21" ht="15" customHeight="1" x14ac:dyDescent="0.25">
      <c r="A269" s="7"/>
      <c r="B269" s="5"/>
      <c r="C269" s="5"/>
      <c r="D269" s="80"/>
      <c r="E269" s="10"/>
      <c r="F269" s="197"/>
      <c r="G269" s="146" t="str">
        <f>IFERROR(VLOOKUP(Tabla46[[#This Row],[ID RIESGO]],'1. IDENTIFICACION DEL RIESGO'!$AB$27:$AL$38,11,0),"")</f>
        <v/>
      </c>
      <c r="H269" s="197"/>
      <c r="I269" s="197"/>
      <c r="J269" s="197"/>
      <c r="K269" s="197"/>
      <c r="L269" s="199"/>
      <c r="M269" s="199"/>
      <c r="N269" s="197" t="str">
        <f>IF(Tabla46[[#This Row],[ID RIESGO]]="","",IF(Tabla46[[#This Row],[DESCRIPCION DEL CONTROL]]="",0,15))</f>
        <v/>
      </c>
      <c r="O269" s="190" t="str">
        <f>IF(Tabla46[[#This Row],[ID RIESGO]]="","",IF(Tabla46[[#This Row],[RESPONSABLE DEL CONTROL (CARGO)]]="",0,20))</f>
        <v/>
      </c>
      <c r="P269" s="399">
        <f>IF(Tabla46[[#This Row],[PERIODICIDAD DE EJECUCIÓN DEL CONTROL]]="",0,20)</f>
        <v>0</v>
      </c>
      <c r="Q26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9" s="399" t="str">
        <f>IF(ISTEXT(Tabla46[[#This Row],[VALOR EVALUACION DISENO]]),"",IF(Tabla46[[#This Row],[VALOR EVALUACION DISENO]]&gt;96,DATOS!$AV$21,IF(Tabla46[[#This Row],[VALOR EVALUACION DISENO]]&gt;=86,DATOS!$AV$22,DATOS!$AV$23)))</f>
        <v/>
      </c>
      <c r="S269" s="324"/>
      <c r="T269" s="146" t="str">
        <f>IFERROR(VLOOKUP(Tabla46[[#This Row],[% DE CUMPLIMIENTO DE LA EJECUCION DEL CONTROL]],DATOS!$AS$39:$AT$41,2,0),"")</f>
        <v/>
      </c>
      <c r="U269" s="147" t="str">
        <f>IF(Tabla46[[#This Row],[RESULTADO EVALUACIÓN DEL DISEÑO DEL CONTROL]]="","",SUMIFS(DATOS!$AT$50:$AT$58,DATOS!$AR$50:$AR$58,Tabla46[[#This Row],[RESULTADO EVALUACIÓN DEL DISEÑO DEL CONTROL]],DATOS!$AS$50:$AS$58,Tabla46[[#This Row],[RESULTADO EVALUACION DE LA EJECUCION]]))</f>
        <v/>
      </c>
    </row>
    <row r="270" spans="1:21" ht="15" customHeight="1" x14ac:dyDescent="0.25">
      <c r="A270" s="7"/>
      <c r="B270" s="5"/>
      <c r="C270" s="5"/>
      <c r="D270" s="80"/>
      <c r="E270" s="10"/>
      <c r="F270" s="197"/>
      <c r="G270" s="146" t="str">
        <f>IFERROR(VLOOKUP(Tabla46[[#This Row],[ID RIESGO]],'1. IDENTIFICACION DEL RIESGO'!$AB$27:$AL$38,11,0),"")</f>
        <v/>
      </c>
      <c r="H270" s="197"/>
      <c r="I270" s="197"/>
      <c r="J270" s="197"/>
      <c r="K270" s="197"/>
      <c r="L270" s="199"/>
      <c r="M270" s="199"/>
      <c r="N270" s="197" t="str">
        <f>IF(Tabla46[[#This Row],[ID RIESGO]]="","",IF(Tabla46[[#This Row],[DESCRIPCION DEL CONTROL]]="",0,15))</f>
        <v/>
      </c>
      <c r="O270" s="190" t="str">
        <f>IF(Tabla46[[#This Row],[ID RIESGO]]="","",IF(Tabla46[[#This Row],[RESPONSABLE DEL CONTROL (CARGO)]]="",0,20))</f>
        <v/>
      </c>
      <c r="P270" s="399">
        <f>IF(Tabla46[[#This Row],[PERIODICIDAD DE EJECUCIÓN DEL CONTROL]]="",0,20)</f>
        <v>0</v>
      </c>
      <c r="Q27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0" s="399" t="str">
        <f>IF(ISTEXT(Tabla46[[#This Row],[VALOR EVALUACION DISENO]]),"",IF(Tabla46[[#This Row],[VALOR EVALUACION DISENO]]&gt;96,DATOS!$AV$21,IF(Tabla46[[#This Row],[VALOR EVALUACION DISENO]]&gt;=86,DATOS!$AV$22,DATOS!$AV$23)))</f>
        <v/>
      </c>
      <c r="S270" s="324"/>
      <c r="T270" s="146" t="str">
        <f>IFERROR(VLOOKUP(Tabla46[[#This Row],[% DE CUMPLIMIENTO DE LA EJECUCION DEL CONTROL]],DATOS!$AS$39:$AT$41,2,0),"")</f>
        <v/>
      </c>
      <c r="U270" s="147" t="str">
        <f>IF(Tabla46[[#This Row],[RESULTADO EVALUACIÓN DEL DISEÑO DEL CONTROL]]="","",SUMIFS(DATOS!$AT$50:$AT$58,DATOS!$AR$50:$AR$58,Tabla46[[#This Row],[RESULTADO EVALUACIÓN DEL DISEÑO DEL CONTROL]],DATOS!$AS$50:$AS$58,Tabla46[[#This Row],[RESULTADO EVALUACION DE LA EJECUCION]]))</f>
        <v/>
      </c>
    </row>
    <row r="271" spans="1:21" ht="15" customHeight="1" x14ac:dyDescent="0.25">
      <c r="A271" s="7"/>
      <c r="B271" s="5"/>
      <c r="C271" s="5"/>
      <c r="D271" s="80"/>
      <c r="E271" s="10"/>
      <c r="F271" s="197"/>
      <c r="G271" s="146" t="str">
        <f>IFERROR(VLOOKUP(Tabla46[[#This Row],[ID RIESGO]],'1. IDENTIFICACION DEL RIESGO'!$AB$27:$AL$38,11,0),"")</f>
        <v/>
      </c>
      <c r="H271" s="197"/>
      <c r="I271" s="197"/>
      <c r="J271" s="197"/>
      <c r="K271" s="197"/>
      <c r="L271" s="199"/>
      <c r="M271" s="199"/>
      <c r="N271" s="197" t="str">
        <f>IF(Tabla46[[#This Row],[ID RIESGO]]="","",IF(Tabla46[[#This Row],[DESCRIPCION DEL CONTROL]]="",0,15))</f>
        <v/>
      </c>
      <c r="O271" s="190" t="str">
        <f>IF(Tabla46[[#This Row],[ID RIESGO]]="","",IF(Tabla46[[#This Row],[RESPONSABLE DEL CONTROL (CARGO)]]="",0,20))</f>
        <v/>
      </c>
      <c r="P271" s="399">
        <f>IF(Tabla46[[#This Row],[PERIODICIDAD DE EJECUCIÓN DEL CONTROL]]="",0,20)</f>
        <v>0</v>
      </c>
      <c r="Q27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1" s="399" t="str">
        <f>IF(ISTEXT(Tabla46[[#This Row],[VALOR EVALUACION DISENO]]),"",IF(Tabla46[[#This Row],[VALOR EVALUACION DISENO]]&gt;96,DATOS!$AV$21,IF(Tabla46[[#This Row],[VALOR EVALUACION DISENO]]&gt;=86,DATOS!$AV$22,DATOS!$AV$23)))</f>
        <v/>
      </c>
      <c r="S271" s="324"/>
      <c r="T271" s="146" t="str">
        <f>IFERROR(VLOOKUP(Tabla46[[#This Row],[% DE CUMPLIMIENTO DE LA EJECUCION DEL CONTROL]],DATOS!$AS$39:$AT$41,2,0),"")</f>
        <v/>
      </c>
      <c r="U271" s="147" t="str">
        <f>IF(Tabla46[[#This Row],[RESULTADO EVALUACIÓN DEL DISEÑO DEL CONTROL]]="","",SUMIFS(DATOS!$AT$50:$AT$58,DATOS!$AR$50:$AR$58,Tabla46[[#This Row],[RESULTADO EVALUACIÓN DEL DISEÑO DEL CONTROL]],DATOS!$AS$50:$AS$58,Tabla46[[#This Row],[RESULTADO EVALUACION DE LA EJECUCION]]))</f>
        <v/>
      </c>
    </row>
    <row r="272" spans="1:21" ht="15" customHeight="1" x14ac:dyDescent="0.25">
      <c r="A272" s="7"/>
      <c r="B272" s="5"/>
      <c r="C272" s="5"/>
      <c r="D272" s="80"/>
      <c r="E272" s="10"/>
      <c r="F272" s="197"/>
      <c r="G272" s="146" t="str">
        <f>IFERROR(VLOOKUP(Tabla46[[#This Row],[ID RIESGO]],'1. IDENTIFICACION DEL RIESGO'!$AB$27:$AL$38,11,0),"")</f>
        <v/>
      </c>
      <c r="H272" s="197"/>
      <c r="I272" s="197"/>
      <c r="J272" s="197"/>
      <c r="K272" s="197"/>
      <c r="L272" s="199"/>
      <c r="M272" s="199"/>
      <c r="N272" s="197" t="str">
        <f>IF(Tabla46[[#This Row],[ID RIESGO]]="","",IF(Tabla46[[#This Row],[DESCRIPCION DEL CONTROL]]="",0,15))</f>
        <v/>
      </c>
      <c r="O272" s="190" t="str">
        <f>IF(Tabla46[[#This Row],[ID RIESGO]]="","",IF(Tabla46[[#This Row],[RESPONSABLE DEL CONTROL (CARGO)]]="",0,20))</f>
        <v/>
      </c>
      <c r="P272" s="399">
        <f>IF(Tabla46[[#This Row],[PERIODICIDAD DE EJECUCIÓN DEL CONTROL]]="",0,20)</f>
        <v>0</v>
      </c>
      <c r="Q27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2" s="399" t="str">
        <f>IF(ISTEXT(Tabla46[[#This Row],[VALOR EVALUACION DISENO]]),"",IF(Tabla46[[#This Row],[VALOR EVALUACION DISENO]]&gt;96,DATOS!$AV$21,IF(Tabla46[[#This Row],[VALOR EVALUACION DISENO]]&gt;=86,DATOS!$AV$22,DATOS!$AV$23)))</f>
        <v/>
      </c>
      <c r="S272" s="324"/>
      <c r="T272" s="146" t="str">
        <f>IFERROR(VLOOKUP(Tabla46[[#This Row],[% DE CUMPLIMIENTO DE LA EJECUCION DEL CONTROL]],DATOS!$AS$39:$AT$41,2,0),"")</f>
        <v/>
      </c>
      <c r="U272" s="147" t="str">
        <f>IF(Tabla46[[#This Row],[RESULTADO EVALUACIÓN DEL DISEÑO DEL CONTROL]]="","",SUMIFS(DATOS!$AT$50:$AT$58,DATOS!$AR$50:$AR$58,Tabla46[[#This Row],[RESULTADO EVALUACIÓN DEL DISEÑO DEL CONTROL]],DATOS!$AS$50:$AS$58,Tabla46[[#This Row],[RESULTADO EVALUACION DE LA EJECUCION]]))</f>
        <v/>
      </c>
    </row>
    <row r="273" spans="1:21" ht="15" customHeight="1" x14ac:dyDescent="0.25">
      <c r="A273" s="7"/>
      <c r="B273" s="5"/>
      <c r="C273" s="5"/>
      <c r="D273" s="80"/>
      <c r="E273" s="10"/>
      <c r="F273" s="197"/>
      <c r="G273" s="146" t="str">
        <f>IFERROR(VLOOKUP(Tabla46[[#This Row],[ID RIESGO]],'1. IDENTIFICACION DEL RIESGO'!$AB$27:$AL$38,11,0),"")</f>
        <v/>
      </c>
      <c r="H273" s="197"/>
      <c r="I273" s="197"/>
      <c r="J273" s="197"/>
      <c r="K273" s="197"/>
      <c r="L273" s="199"/>
      <c r="M273" s="199"/>
      <c r="N273" s="197" t="str">
        <f>IF(Tabla46[[#This Row],[ID RIESGO]]="","",IF(Tabla46[[#This Row],[DESCRIPCION DEL CONTROL]]="",0,15))</f>
        <v/>
      </c>
      <c r="O273" s="190" t="str">
        <f>IF(Tabla46[[#This Row],[ID RIESGO]]="","",IF(Tabla46[[#This Row],[RESPONSABLE DEL CONTROL (CARGO)]]="",0,20))</f>
        <v/>
      </c>
      <c r="P273" s="399">
        <f>IF(Tabla46[[#This Row],[PERIODICIDAD DE EJECUCIÓN DEL CONTROL]]="",0,20)</f>
        <v>0</v>
      </c>
      <c r="Q27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3" s="399" t="str">
        <f>IF(ISTEXT(Tabla46[[#This Row],[VALOR EVALUACION DISENO]]),"",IF(Tabla46[[#This Row],[VALOR EVALUACION DISENO]]&gt;96,DATOS!$AV$21,IF(Tabla46[[#This Row],[VALOR EVALUACION DISENO]]&gt;=86,DATOS!$AV$22,DATOS!$AV$23)))</f>
        <v/>
      </c>
      <c r="S273" s="324"/>
      <c r="T273" s="146" t="str">
        <f>IFERROR(VLOOKUP(Tabla46[[#This Row],[% DE CUMPLIMIENTO DE LA EJECUCION DEL CONTROL]],DATOS!$AS$39:$AT$41,2,0),"")</f>
        <v/>
      </c>
      <c r="U273" s="147" t="str">
        <f>IF(Tabla46[[#This Row],[RESULTADO EVALUACIÓN DEL DISEÑO DEL CONTROL]]="","",SUMIFS(DATOS!$AT$50:$AT$58,DATOS!$AR$50:$AR$58,Tabla46[[#This Row],[RESULTADO EVALUACIÓN DEL DISEÑO DEL CONTROL]],DATOS!$AS$50:$AS$58,Tabla46[[#This Row],[RESULTADO EVALUACION DE LA EJECUCION]]))</f>
        <v/>
      </c>
    </row>
    <row r="274" spans="1:21" ht="15" customHeight="1" x14ac:dyDescent="0.25">
      <c r="A274" s="7"/>
      <c r="B274" s="5"/>
      <c r="C274" s="5"/>
      <c r="D274" s="80"/>
      <c r="E274" s="10"/>
      <c r="F274" s="197"/>
      <c r="G274" s="146" t="str">
        <f>IFERROR(VLOOKUP(Tabla46[[#This Row],[ID RIESGO]],'1. IDENTIFICACION DEL RIESGO'!$AB$27:$AL$38,11,0),"")</f>
        <v/>
      </c>
      <c r="H274" s="197"/>
      <c r="I274" s="197"/>
      <c r="J274" s="197"/>
      <c r="K274" s="197"/>
      <c r="L274" s="199"/>
      <c r="M274" s="199"/>
      <c r="N274" s="197" t="str">
        <f>IF(Tabla46[[#This Row],[ID RIESGO]]="","",IF(Tabla46[[#This Row],[DESCRIPCION DEL CONTROL]]="",0,15))</f>
        <v/>
      </c>
      <c r="O274" s="190" t="str">
        <f>IF(Tabla46[[#This Row],[ID RIESGO]]="","",IF(Tabla46[[#This Row],[RESPONSABLE DEL CONTROL (CARGO)]]="",0,20))</f>
        <v/>
      </c>
      <c r="P274" s="399">
        <f>IF(Tabla46[[#This Row],[PERIODICIDAD DE EJECUCIÓN DEL CONTROL]]="",0,20)</f>
        <v>0</v>
      </c>
      <c r="Q27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4" s="399" t="str">
        <f>IF(ISTEXT(Tabla46[[#This Row],[VALOR EVALUACION DISENO]]),"",IF(Tabla46[[#This Row],[VALOR EVALUACION DISENO]]&gt;96,DATOS!$AV$21,IF(Tabla46[[#This Row],[VALOR EVALUACION DISENO]]&gt;=86,DATOS!$AV$22,DATOS!$AV$23)))</f>
        <v/>
      </c>
      <c r="S274" s="324"/>
      <c r="T274" s="146" t="str">
        <f>IFERROR(VLOOKUP(Tabla46[[#This Row],[% DE CUMPLIMIENTO DE LA EJECUCION DEL CONTROL]],DATOS!$AS$39:$AT$41,2,0),"")</f>
        <v/>
      </c>
      <c r="U274" s="147" t="str">
        <f>IF(Tabla46[[#This Row],[RESULTADO EVALUACIÓN DEL DISEÑO DEL CONTROL]]="","",SUMIFS(DATOS!$AT$50:$AT$58,DATOS!$AR$50:$AR$58,Tabla46[[#This Row],[RESULTADO EVALUACIÓN DEL DISEÑO DEL CONTROL]],DATOS!$AS$50:$AS$58,Tabla46[[#This Row],[RESULTADO EVALUACION DE LA EJECUCION]]))</f>
        <v/>
      </c>
    </row>
    <row r="275" spans="1:21" ht="15" customHeight="1" x14ac:dyDescent="0.25">
      <c r="A275" s="7"/>
      <c r="B275" s="5"/>
      <c r="C275" s="5"/>
      <c r="D275" s="80"/>
      <c r="E275" s="10"/>
      <c r="F275" s="197"/>
      <c r="G275" s="146" t="str">
        <f>IFERROR(VLOOKUP(Tabla46[[#This Row],[ID RIESGO]],'1. IDENTIFICACION DEL RIESGO'!$AB$27:$AL$38,11,0),"")</f>
        <v/>
      </c>
      <c r="H275" s="197"/>
      <c r="I275" s="197"/>
      <c r="J275" s="197"/>
      <c r="K275" s="197"/>
      <c r="L275" s="199"/>
      <c r="M275" s="199"/>
      <c r="N275" s="197" t="str">
        <f>IF(Tabla46[[#This Row],[ID RIESGO]]="","",IF(Tabla46[[#This Row],[DESCRIPCION DEL CONTROL]]="",0,15))</f>
        <v/>
      </c>
      <c r="O275" s="190" t="str">
        <f>IF(Tabla46[[#This Row],[ID RIESGO]]="","",IF(Tabla46[[#This Row],[RESPONSABLE DEL CONTROL (CARGO)]]="",0,20))</f>
        <v/>
      </c>
      <c r="P275" s="399">
        <f>IF(Tabla46[[#This Row],[PERIODICIDAD DE EJECUCIÓN DEL CONTROL]]="",0,20)</f>
        <v>0</v>
      </c>
      <c r="Q27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5" s="399" t="str">
        <f>IF(ISTEXT(Tabla46[[#This Row],[VALOR EVALUACION DISENO]]),"",IF(Tabla46[[#This Row],[VALOR EVALUACION DISENO]]&gt;96,DATOS!$AV$21,IF(Tabla46[[#This Row],[VALOR EVALUACION DISENO]]&gt;=86,DATOS!$AV$22,DATOS!$AV$23)))</f>
        <v/>
      </c>
      <c r="S275" s="324"/>
      <c r="T275" s="146" t="str">
        <f>IFERROR(VLOOKUP(Tabla46[[#This Row],[% DE CUMPLIMIENTO DE LA EJECUCION DEL CONTROL]],DATOS!$AS$39:$AT$41,2,0),"")</f>
        <v/>
      </c>
      <c r="U275" s="147" t="str">
        <f>IF(Tabla46[[#This Row],[RESULTADO EVALUACIÓN DEL DISEÑO DEL CONTROL]]="","",SUMIFS(DATOS!$AT$50:$AT$58,DATOS!$AR$50:$AR$58,Tabla46[[#This Row],[RESULTADO EVALUACIÓN DEL DISEÑO DEL CONTROL]],DATOS!$AS$50:$AS$58,Tabla46[[#This Row],[RESULTADO EVALUACION DE LA EJECUCION]]))</f>
        <v/>
      </c>
    </row>
    <row r="276" spans="1:21" ht="15" customHeight="1" x14ac:dyDescent="0.25">
      <c r="A276" s="7"/>
      <c r="B276" s="5"/>
      <c r="C276" s="5"/>
      <c r="D276" s="80"/>
      <c r="E276" s="10"/>
      <c r="F276" s="197"/>
      <c r="G276" s="146" t="str">
        <f>IFERROR(VLOOKUP(Tabla46[[#This Row],[ID RIESGO]],'1. IDENTIFICACION DEL RIESGO'!$AB$27:$AL$38,11,0),"")</f>
        <v/>
      </c>
      <c r="H276" s="197"/>
      <c r="I276" s="197"/>
      <c r="J276" s="197"/>
      <c r="K276" s="197"/>
      <c r="L276" s="199"/>
      <c r="M276" s="199"/>
      <c r="N276" s="197" t="str">
        <f>IF(Tabla46[[#This Row],[ID RIESGO]]="","",IF(Tabla46[[#This Row],[DESCRIPCION DEL CONTROL]]="",0,15))</f>
        <v/>
      </c>
      <c r="O276" s="190" t="str">
        <f>IF(Tabla46[[#This Row],[ID RIESGO]]="","",IF(Tabla46[[#This Row],[RESPONSABLE DEL CONTROL (CARGO)]]="",0,20))</f>
        <v/>
      </c>
      <c r="P276" s="399">
        <f>IF(Tabla46[[#This Row],[PERIODICIDAD DE EJECUCIÓN DEL CONTROL]]="",0,20)</f>
        <v>0</v>
      </c>
      <c r="Q27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6" s="399" t="str">
        <f>IF(ISTEXT(Tabla46[[#This Row],[VALOR EVALUACION DISENO]]),"",IF(Tabla46[[#This Row],[VALOR EVALUACION DISENO]]&gt;96,DATOS!$AV$21,IF(Tabla46[[#This Row],[VALOR EVALUACION DISENO]]&gt;=86,DATOS!$AV$22,DATOS!$AV$23)))</f>
        <v/>
      </c>
      <c r="S276" s="324"/>
      <c r="T276" s="146" t="str">
        <f>IFERROR(VLOOKUP(Tabla46[[#This Row],[% DE CUMPLIMIENTO DE LA EJECUCION DEL CONTROL]],DATOS!$AS$39:$AT$41,2,0),"")</f>
        <v/>
      </c>
      <c r="U276" s="147" t="str">
        <f>IF(Tabla46[[#This Row],[RESULTADO EVALUACIÓN DEL DISEÑO DEL CONTROL]]="","",SUMIFS(DATOS!$AT$50:$AT$58,DATOS!$AR$50:$AR$58,Tabla46[[#This Row],[RESULTADO EVALUACIÓN DEL DISEÑO DEL CONTROL]],DATOS!$AS$50:$AS$58,Tabla46[[#This Row],[RESULTADO EVALUACION DE LA EJECUCION]]))</f>
        <v/>
      </c>
    </row>
    <row r="277" spans="1:21" ht="15" customHeight="1" x14ac:dyDescent="0.25">
      <c r="A277" s="7"/>
      <c r="B277" s="5"/>
      <c r="C277" s="5"/>
      <c r="D277" s="80"/>
      <c r="E277" s="10"/>
      <c r="F277" s="197"/>
      <c r="G277" s="146" t="str">
        <f>IFERROR(VLOOKUP(Tabla46[[#This Row],[ID RIESGO]],'1. IDENTIFICACION DEL RIESGO'!$AB$27:$AL$38,11,0),"")</f>
        <v/>
      </c>
      <c r="H277" s="197"/>
      <c r="I277" s="197"/>
      <c r="J277" s="197"/>
      <c r="K277" s="197"/>
      <c r="L277" s="199"/>
      <c r="M277" s="199"/>
      <c r="N277" s="197" t="str">
        <f>IF(Tabla46[[#This Row],[ID RIESGO]]="","",IF(Tabla46[[#This Row],[DESCRIPCION DEL CONTROL]]="",0,15))</f>
        <v/>
      </c>
      <c r="O277" s="190" t="str">
        <f>IF(Tabla46[[#This Row],[ID RIESGO]]="","",IF(Tabla46[[#This Row],[RESPONSABLE DEL CONTROL (CARGO)]]="",0,20))</f>
        <v/>
      </c>
      <c r="P277" s="399">
        <f>IF(Tabla46[[#This Row],[PERIODICIDAD DE EJECUCIÓN DEL CONTROL]]="",0,20)</f>
        <v>0</v>
      </c>
      <c r="Q27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7" s="399" t="str">
        <f>IF(ISTEXT(Tabla46[[#This Row],[VALOR EVALUACION DISENO]]),"",IF(Tabla46[[#This Row],[VALOR EVALUACION DISENO]]&gt;96,DATOS!$AV$21,IF(Tabla46[[#This Row],[VALOR EVALUACION DISENO]]&gt;=86,DATOS!$AV$22,DATOS!$AV$23)))</f>
        <v/>
      </c>
      <c r="S277" s="324"/>
      <c r="T277" s="146" t="str">
        <f>IFERROR(VLOOKUP(Tabla46[[#This Row],[% DE CUMPLIMIENTO DE LA EJECUCION DEL CONTROL]],DATOS!$AS$39:$AT$41,2,0),"")</f>
        <v/>
      </c>
      <c r="U277" s="147" t="str">
        <f>IF(Tabla46[[#This Row],[RESULTADO EVALUACIÓN DEL DISEÑO DEL CONTROL]]="","",SUMIFS(DATOS!$AT$50:$AT$58,DATOS!$AR$50:$AR$58,Tabla46[[#This Row],[RESULTADO EVALUACIÓN DEL DISEÑO DEL CONTROL]],DATOS!$AS$50:$AS$58,Tabla46[[#This Row],[RESULTADO EVALUACION DE LA EJECUCION]]))</f>
        <v/>
      </c>
    </row>
    <row r="278" spans="1:21" ht="15" customHeight="1" x14ac:dyDescent="0.25">
      <c r="A278" s="7"/>
      <c r="B278" s="5"/>
      <c r="C278" s="5"/>
      <c r="D278" s="80"/>
      <c r="E278" s="10"/>
      <c r="F278" s="197"/>
      <c r="G278" s="146" t="str">
        <f>IFERROR(VLOOKUP(Tabla46[[#This Row],[ID RIESGO]],'1. IDENTIFICACION DEL RIESGO'!$AB$27:$AL$38,11,0),"")</f>
        <v/>
      </c>
      <c r="H278" s="197"/>
      <c r="I278" s="197"/>
      <c r="J278" s="197"/>
      <c r="K278" s="197"/>
      <c r="L278" s="199"/>
      <c r="M278" s="199"/>
      <c r="N278" s="197" t="str">
        <f>IF(Tabla46[[#This Row],[ID RIESGO]]="","",IF(Tabla46[[#This Row],[DESCRIPCION DEL CONTROL]]="",0,15))</f>
        <v/>
      </c>
      <c r="O278" s="190" t="str">
        <f>IF(Tabla46[[#This Row],[ID RIESGO]]="","",IF(Tabla46[[#This Row],[RESPONSABLE DEL CONTROL (CARGO)]]="",0,20))</f>
        <v/>
      </c>
      <c r="P278" s="399">
        <f>IF(Tabla46[[#This Row],[PERIODICIDAD DE EJECUCIÓN DEL CONTROL]]="",0,20)</f>
        <v>0</v>
      </c>
      <c r="Q27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8" s="399" t="str">
        <f>IF(ISTEXT(Tabla46[[#This Row],[VALOR EVALUACION DISENO]]),"",IF(Tabla46[[#This Row],[VALOR EVALUACION DISENO]]&gt;96,DATOS!$AV$21,IF(Tabla46[[#This Row],[VALOR EVALUACION DISENO]]&gt;=86,DATOS!$AV$22,DATOS!$AV$23)))</f>
        <v/>
      </c>
      <c r="S278" s="324"/>
      <c r="T278" s="146" t="str">
        <f>IFERROR(VLOOKUP(Tabla46[[#This Row],[% DE CUMPLIMIENTO DE LA EJECUCION DEL CONTROL]],DATOS!$AS$39:$AT$41,2,0),"")</f>
        <v/>
      </c>
      <c r="U278" s="147" t="str">
        <f>IF(Tabla46[[#This Row],[RESULTADO EVALUACIÓN DEL DISEÑO DEL CONTROL]]="","",SUMIFS(DATOS!$AT$50:$AT$58,DATOS!$AR$50:$AR$58,Tabla46[[#This Row],[RESULTADO EVALUACIÓN DEL DISEÑO DEL CONTROL]],DATOS!$AS$50:$AS$58,Tabla46[[#This Row],[RESULTADO EVALUACION DE LA EJECUCION]]))</f>
        <v/>
      </c>
    </row>
    <row r="279" spans="1:21" ht="15" customHeight="1" x14ac:dyDescent="0.25">
      <c r="A279" s="7"/>
      <c r="B279" s="5"/>
      <c r="C279" s="5"/>
      <c r="D279" s="80"/>
      <c r="E279" s="10"/>
      <c r="F279" s="197"/>
      <c r="G279" s="146" t="str">
        <f>IFERROR(VLOOKUP(Tabla46[[#This Row],[ID RIESGO]],'1. IDENTIFICACION DEL RIESGO'!$AB$27:$AL$38,11,0),"")</f>
        <v/>
      </c>
      <c r="H279" s="197"/>
      <c r="I279" s="197"/>
      <c r="J279" s="197"/>
      <c r="K279" s="197"/>
      <c r="L279" s="199"/>
      <c r="M279" s="199"/>
      <c r="N279" s="197" t="str">
        <f>IF(Tabla46[[#This Row],[ID RIESGO]]="","",IF(Tabla46[[#This Row],[DESCRIPCION DEL CONTROL]]="",0,15))</f>
        <v/>
      </c>
      <c r="O279" s="190" t="str">
        <f>IF(Tabla46[[#This Row],[ID RIESGO]]="","",IF(Tabla46[[#This Row],[RESPONSABLE DEL CONTROL (CARGO)]]="",0,20))</f>
        <v/>
      </c>
      <c r="P279" s="399">
        <f>IF(Tabla46[[#This Row],[PERIODICIDAD DE EJECUCIÓN DEL CONTROL]]="",0,20)</f>
        <v>0</v>
      </c>
      <c r="Q27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9" s="399" t="str">
        <f>IF(ISTEXT(Tabla46[[#This Row],[VALOR EVALUACION DISENO]]),"",IF(Tabla46[[#This Row],[VALOR EVALUACION DISENO]]&gt;96,DATOS!$AV$21,IF(Tabla46[[#This Row],[VALOR EVALUACION DISENO]]&gt;=86,DATOS!$AV$22,DATOS!$AV$23)))</f>
        <v/>
      </c>
      <c r="S279" s="324"/>
      <c r="T279" s="146" t="str">
        <f>IFERROR(VLOOKUP(Tabla46[[#This Row],[% DE CUMPLIMIENTO DE LA EJECUCION DEL CONTROL]],DATOS!$AS$39:$AT$41,2,0),"")</f>
        <v/>
      </c>
      <c r="U279" s="147" t="str">
        <f>IF(Tabla46[[#This Row],[RESULTADO EVALUACIÓN DEL DISEÑO DEL CONTROL]]="","",SUMIFS(DATOS!$AT$50:$AT$58,DATOS!$AR$50:$AR$58,Tabla46[[#This Row],[RESULTADO EVALUACIÓN DEL DISEÑO DEL CONTROL]],DATOS!$AS$50:$AS$58,Tabla46[[#This Row],[RESULTADO EVALUACION DE LA EJECUCION]]))</f>
        <v/>
      </c>
    </row>
    <row r="280" spans="1:21" ht="15" customHeight="1" x14ac:dyDescent="0.25">
      <c r="A280" s="7"/>
      <c r="B280" s="5"/>
      <c r="C280" s="5"/>
      <c r="D280" s="80"/>
      <c r="E280" s="10"/>
      <c r="F280" s="197"/>
      <c r="G280" s="146" t="str">
        <f>IFERROR(VLOOKUP(Tabla46[[#This Row],[ID RIESGO]],'1. IDENTIFICACION DEL RIESGO'!$AB$27:$AL$38,11,0),"")</f>
        <v/>
      </c>
      <c r="H280" s="197"/>
      <c r="I280" s="197"/>
      <c r="J280" s="197"/>
      <c r="K280" s="197"/>
      <c r="L280" s="199"/>
      <c r="M280" s="199"/>
      <c r="N280" s="197" t="str">
        <f>IF(Tabla46[[#This Row],[ID RIESGO]]="","",IF(Tabla46[[#This Row],[DESCRIPCION DEL CONTROL]]="",0,15))</f>
        <v/>
      </c>
      <c r="O280" s="190" t="str">
        <f>IF(Tabla46[[#This Row],[ID RIESGO]]="","",IF(Tabla46[[#This Row],[RESPONSABLE DEL CONTROL (CARGO)]]="",0,20))</f>
        <v/>
      </c>
      <c r="P280" s="399">
        <f>IF(Tabla46[[#This Row],[PERIODICIDAD DE EJECUCIÓN DEL CONTROL]]="",0,20)</f>
        <v>0</v>
      </c>
      <c r="Q28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0" s="399" t="str">
        <f>IF(ISTEXT(Tabla46[[#This Row],[VALOR EVALUACION DISENO]]),"",IF(Tabla46[[#This Row],[VALOR EVALUACION DISENO]]&gt;96,DATOS!$AV$21,IF(Tabla46[[#This Row],[VALOR EVALUACION DISENO]]&gt;=86,DATOS!$AV$22,DATOS!$AV$23)))</f>
        <v/>
      </c>
      <c r="S280" s="324"/>
      <c r="T280" s="146" t="str">
        <f>IFERROR(VLOOKUP(Tabla46[[#This Row],[% DE CUMPLIMIENTO DE LA EJECUCION DEL CONTROL]],DATOS!$AS$39:$AT$41,2,0),"")</f>
        <v/>
      </c>
      <c r="U280" s="147" t="str">
        <f>IF(Tabla46[[#This Row],[RESULTADO EVALUACIÓN DEL DISEÑO DEL CONTROL]]="","",SUMIFS(DATOS!$AT$50:$AT$58,DATOS!$AR$50:$AR$58,Tabla46[[#This Row],[RESULTADO EVALUACIÓN DEL DISEÑO DEL CONTROL]],DATOS!$AS$50:$AS$58,Tabla46[[#This Row],[RESULTADO EVALUACION DE LA EJECUCION]]))</f>
        <v/>
      </c>
    </row>
    <row r="281" spans="1:21" ht="15" customHeight="1" x14ac:dyDescent="0.25">
      <c r="A281" s="7"/>
      <c r="B281" s="5"/>
      <c r="C281" s="5"/>
      <c r="D281" s="80"/>
      <c r="E281" s="10"/>
      <c r="F281" s="197"/>
      <c r="G281" s="146" t="str">
        <f>IFERROR(VLOOKUP(Tabla46[[#This Row],[ID RIESGO]],'1. IDENTIFICACION DEL RIESGO'!$AB$27:$AL$38,11,0),"")</f>
        <v/>
      </c>
      <c r="H281" s="197"/>
      <c r="I281" s="197"/>
      <c r="J281" s="197"/>
      <c r="K281" s="197"/>
      <c r="L281" s="199"/>
      <c r="M281" s="199"/>
      <c r="N281" s="197" t="str">
        <f>IF(Tabla46[[#This Row],[ID RIESGO]]="","",IF(Tabla46[[#This Row],[DESCRIPCION DEL CONTROL]]="",0,15))</f>
        <v/>
      </c>
      <c r="O281" s="190" t="str">
        <f>IF(Tabla46[[#This Row],[ID RIESGO]]="","",IF(Tabla46[[#This Row],[RESPONSABLE DEL CONTROL (CARGO)]]="",0,20))</f>
        <v/>
      </c>
      <c r="P281" s="399">
        <f>IF(Tabla46[[#This Row],[PERIODICIDAD DE EJECUCIÓN DEL CONTROL]]="",0,20)</f>
        <v>0</v>
      </c>
      <c r="Q28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1" s="399" t="str">
        <f>IF(ISTEXT(Tabla46[[#This Row],[VALOR EVALUACION DISENO]]),"",IF(Tabla46[[#This Row],[VALOR EVALUACION DISENO]]&gt;96,DATOS!$AV$21,IF(Tabla46[[#This Row],[VALOR EVALUACION DISENO]]&gt;=86,DATOS!$AV$22,DATOS!$AV$23)))</f>
        <v/>
      </c>
      <c r="S281" s="324"/>
      <c r="T281" s="146" t="str">
        <f>IFERROR(VLOOKUP(Tabla46[[#This Row],[% DE CUMPLIMIENTO DE LA EJECUCION DEL CONTROL]],DATOS!$AS$39:$AT$41,2,0),"")</f>
        <v/>
      </c>
      <c r="U281" s="147" t="str">
        <f>IF(Tabla46[[#This Row],[RESULTADO EVALUACIÓN DEL DISEÑO DEL CONTROL]]="","",SUMIFS(DATOS!$AT$50:$AT$58,DATOS!$AR$50:$AR$58,Tabla46[[#This Row],[RESULTADO EVALUACIÓN DEL DISEÑO DEL CONTROL]],DATOS!$AS$50:$AS$58,Tabla46[[#This Row],[RESULTADO EVALUACION DE LA EJECUCION]]))</f>
        <v/>
      </c>
    </row>
    <row r="282" spans="1:21" ht="15" customHeight="1" x14ac:dyDescent="0.25">
      <c r="A282" s="7"/>
      <c r="B282" s="5"/>
      <c r="C282" s="5"/>
      <c r="D282" s="80"/>
      <c r="E282" s="10"/>
      <c r="F282" s="197"/>
      <c r="G282" s="146" t="str">
        <f>IFERROR(VLOOKUP(Tabla46[[#This Row],[ID RIESGO]],'1. IDENTIFICACION DEL RIESGO'!$AB$27:$AL$38,11,0),"")</f>
        <v/>
      </c>
      <c r="H282" s="197"/>
      <c r="I282" s="197"/>
      <c r="J282" s="197"/>
      <c r="K282" s="197"/>
      <c r="L282" s="199"/>
      <c r="M282" s="199"/>
      <c r="N282" s="197" t="str">
        <f>IF(Tabla46[[#This Row],[ID RIESGO]]="","",IF(Tabla46[[#This Row],[DESCRIPCION DEL CONTROL]]="",0,15))</f>
        <v/>
      </c>
      <c r="O282" s="190" t="str">
        <f>IF(Tabla46[[#This Row],[ID RIESGO]]="","",IF(Tabla46[[#This Row],[RESPONSABLE DEL CONTROL (CARGO)]]="",0,20))</f>
        <v/>
      </c>
      <c r="P282" s="399">
        <f>IF(Tabla46[[#This Row],[PERIODICIDAD DE EJECUCIÓN DEL CONTROL]]="",0,20)</f>
        <v>0</v>
      </c>
      <c r="Q28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2" s="399" t="str">
        <f>IF(ISTEXT(Tabla46[[#This Row],[VALOR EVALUACION DISENO]]),"",IF(Tabla46[[#This Row],[VALOR EVALUACION DISENO]]&gt;96,DATOS!$AV$21,IF(Tabla46[[#This Row],[VALOR EVALUACION DISENO]]&gt;=86,DATOS!$AV$22,DATOS!$AV$23)))</f>
        <v/>
      </c>
      <c r="S282" s="324"/>
      <c r="T282" s="146" t="str">
        <f>IFERROR(VLOOKUP(Tabla46[[#This Row],[% DE CUMPLIMIENTO DE LA EJECUCION DEL CONTROL]],DATOS!$AS$39:$AT$41,2,0),"")</f>
        <v/>
      </c>
      <c r="U282" s="147" t="str">
        <f>IF(Tabla46[[#This Row],[RESULTADO EVALUACIÓN DEL DISEÑO DEL CONTROL]]="","",SUMIFS(DATOS!$AT$50:$AT$58,DATOS!$AR$50:$AR$58,Tabla46[[#This Row],[RESULTADO EVALUACIÓN DEL DISEÑO DEL CONTROL]],DATOS!$AS$50:$AS$58,Tabla46[[#This Row],[RESULTADO EVALUACION DE LA EJECUCION]]))</f>
        <v/>
      </c>
    </row>
    <row r="283" spans="1:21" ht="15" customHeight="1" x14ac:dyDescent="0.25">
      <c r="A283" s="7"/>
      <c r="B283" s="5"/>
      <c r="C283" s="5"/>
      <c r="D283" s="80"/>
      <c r="E283" s="10"/>
      <c r="F283" s="197"/>
      <c r="G283" s="146" t="str">
        <f>IFERROR(VLOOKUP(Tabla46[[#This Row],[ID RIESGO]],'1. IDENTIFICACION DEL RIESGO'!$AB$27:$AL$38,11,0),"")</f>
        <v/>
      </c>
      <c r="H283" s="197"/>
      <c r="I283" s="197"/>
      <c r="J283" s="197"/>
      <c r="K283" s="197"/>
      <c r="L283" s="199"/>
      <c r="M283" s="199"/>
      <c r="N283" s="197" t="str">
        <f>IF(Tabla46[[#This Row],[ID RIESGO]]="","",IF(Tabla46[[#This Row],[DESCRIPCION DEL CONTROL]]="",0,15))</f>
        <v/>
      </c>
      <c r="O283" s="190" t="str">
        <f>IF(Tabla46[[#This Row],[ID RIESGO]]="","",IF(Tabla46[[#This Row],[RESPONSABLE DEL CONTROL (CARGO)]]="",0,20))</f>
        <v/>
      </c>
      <c r="P283" s="399">
        <f>IF(Tabla46[[#This Row],[PERIODICIDAD DE EJECUCIÓN DEL CONTROL]]="",0,20)</f>
        <v>0</v>
      </c>
      <c r="Q28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3" s="399" t="str">
        <f>IF(ISTEXT(Tabla46[[#This Row],[VALOR EVALUACION DISENO]]),"",IF(Tabla46[[#This Row],[VALOR EVALUACION DISENO]]&gt;96,DATOS!$AV$21,IF(Tabla46[[#This Row],[VALOR EVALUACION DISENO]]&gt;=86,DATOS!$AV$22,DATOS!$AV$23)))</f>
        <v/>
      </c>
      <c r="S283" s="324"/>
      <c r="T283" s="146" t="str">
        <f>IFERROR(VLOOKUP(Tabla46[[#This Row],[% DE CUMPLIMIENTO DE LA EJECUCION DEL CONTROL]],DATOS!$AS$39:$AT$41,2,0),"")</f>
        <v/>
      </c>
      <c r="U283" s="147" t="str">
        <f>IF(Tabla46[[#This Row],[RESULTADO EVALUACIÓN DEL DISEÑO DEL CONTROL]]="","",SUMIFS(DATOS!$AT$50:$AT$58,DATOS!$AR$50:$AR$58,Tabla46[[#This Row],[RESULTADO EVALUACIÓN DEL DISEÑO DEL CONTROL]],DATOS!$AS$50:$AS$58,Tabla46[[#This Row],[RESULTADO EVALUACION DE LA EJECUCION]]))</f>
        <v/>
      </c>
    </row>
    <row r="284" spans="1:21" ht="15" customHeight="1" x14ac:dyDescent="0.25">
      <c r="A284" s="7"/>
      <c r="B284" s="5"/>
      <c r="C284" s="5"/>
      <c r="D284" s="80"/>
      <c r="E284" s="10"/>
      <c r="F284" s="197"/>
      <c r="G284" s="146" t="str">
        <f>IFERROR(VLOOKUP(Tabla46[[#This Row],[ID RIESGO]],'1. IDENTIFICACION DEL RIESGO'!$AB$27:$AL$38,11,0),"")</f>
        <v/>
      </c>
      <c r="H284" s="197"/>
      <c r="I284" s="197"/>
      <c r="J284" s="197"/>
      <c r="K284" s="197"/>
      <c r="L284" s="199"/>
      <c r="M284" s="199"/>
      <c r="N284" s="197" t="str">
        <f>IF(Tabla46[[#This Row],[ID RIESGO]]="","",IF(Tabla46[[#This Row],[DESCRIPCION DEL CONTROL]]="",0,15))</f>
        <v/>
      </c>
      <c r="O284" s="190" t="str">
        <f>IF(Tabla46[[#This Row],[ID RIESGO]]="","",IF(Tabla46[[#This Row],[RESPONSABLE DEL CONTROL (CARGO)]]="",0,20))</f>
        <v/>
      </c>
      <c r="P284" s="399">
        <f>IF(Tabla46[[#This Row],[PERIODICIDAD DE EJECUCIÓN DEL CONTROL]]="",0,20)</f>
        <v>0</v>
      </c>
      <c r="Q28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4" s="399" t="str">
        <f>IF(ISTEXT(Tabla46[[#This Row],[VALOR EVALUACION DISENO]]),"",IF(Tabla46[[#This Row],[VALOR EVALUACION DISENO]]&gt;96,DATOS!$AV$21,IF(Tabla46[[#This Row],[VALOR EVALUACION DISENO]]&gt;=86,DATOS!$AV$22,DATOS!$AV$23)))</f>
        <v/>
      </c>
      <c r="S284" s="324"/>
      <c r="T284" s="146" t="str">
        <f>IFERROR(VLOOKUP(Tabla46[[#This Row],[% DE CUMPLIMIENTO DE LA EJECUCION DEL CONTROL]],DATOS!$AS$39:$AT$41,2,0),"")</f>
        <v/>
      </c>
      <c r="U284" s="147" t="str">
        <f>IF(Tabla46[[#This Row],[RESULTADO EVALUACIÓN DEL DISEÑO DEL CONTROL]]="","",SUMIFS(DATOS!$AT$50:$AT$58,DATOS!$AR$50:$AR$58,Tabla46[[#This Row],[RESULTADO EVALUACIÓN DEL DISEÑO DEL CONTROL]],DATOS!$AS$50:$AS$58,Tabla46[[#This Row],[RESULTADO EVALUACION DE LA EJECUCION]]))</f>
        <v/>
      </c>
    </row>
    <row r="285" spans="1:21" ht="15" customHeight="1" x14ac:dyDescent="0.25">
      <c r="A285" s="7"/>
      <c r="B285" s="5"/>
      <c r="C285" s="5"/>
      <c r="D285" s="80"/>
      <c r="E285" s="10"/>
      <c r="F285" s="197"/>
      <c r="G285" s="146" t="str">
        <f>IFERROR(VLOOKUP(Tabla46[[#This Row],[ID RIESGO]],'1. IDENTIFICACION DEL RIESGO'!$AB$27:$AL$38,11,0),"")</f>
        <v/>
      </c>
      <c r="H285" s="197"/>
      <c r="I285" s="197"/>
      <c r="J285" s="197"/>
      <c r="K285" s="197"/>
      <c r="L285" s="199"/>
      <c r="M285" s="199"/>
      <c r="N285" s="197" t="str">
        <f>IF(Tabla46[[#This Row],[ID RIESGO]]="","",IF(Tabla46[[#This Row],[DESCRIPCION DEL CONTROL]]="",0,15))</f>
        <v/>
      </c>
      <c r="O285" s="190" t="str">
        <f>IF(Tabla46[[#This Row],[ID RIESGO]]="","",IF(Tabla46[[#This Row],[RESPONSABLE DEL CONTROL (CARGO)]]="",0,20))</f>
        <v/>
      </c>
      <c r="P285" s="399">
        <f>IF(Tabla46[[#This Row],[PERIODICIDAD DE EJECUCIÓN DEL CONTROL]]="",0,20)</f>
        <v>0</v>
      </c>
      <c r="Q28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5" s="399" t="str">
        <f>IF(ISTEXT(Tabla46[[#This Row],[VALOR EVALUACION DISENO]]),"",IF(Tabla46[[#This Row],[VALOR EVALUACION DISENO]]&gt;96,DATOS!$AV$21,IF(Tabla46[[#This Row],[VALOR EVALUACION DISENO]]&gt;=86,DATOS!$AV$22,DATOS!$AV$23)))</f>
        <v/>
      </c>
      <c r="S285" s="324"/>
      <c r="T285" s="146" t="str">
        <f>IFERROR(VLOOKUP(Tabla46[[#This Row],[% DE CUMPLIMIENTO DE LA EJECUCION DEL CONTROL]],DATOS!$AS$39:$AT$41,2,0),"")</f>
        <v/>
      </c>
      <c r="U285" s="147" t="str">
        <f>IF(Tabla46[[#This Row],[RESULTADO EVALUACIÓN DEL DISEÑO DEL CONTROL]]="","",SUMIFS(DATOS!$AT$50:$AT$58,DATOS!$AR$50:$AR$58,Tabla46[[#This Row],[RESULTADO EVALUACIÓN DEL DISEÑO DEL CONTROL]],DATOS!$AS$50:$AS$58,Tabla46[[#This Row],[RESULTADO EVALUACION DE LA EJECUCION]]))</f>
        <v/>
      </c>
    </row>
    <row r="286" spans="1:21" ht="15" customHeight="1" x14ac:dyDescent="0.25">
      <c r="A286" s="7"/>
      <c r="B286" s="5"/>
      <c r="C286" s="5"/>
      <c r="D286" s="80"/>
      <c r="E286" s="10"/>
      <c r="F286" s="197"/>
      <c r="G286" s="146" t="str">
        <f>IFERROR(VLOOKUP(Tabla46[[#This Row],[ID RIESGO]],'1. IDENTIFICACION DEL RIESGO'!$AB$27:$AL$38,11,0),"")</f>
        <v/>
      </c>
      <c r="H286" s="197"/>
      <c r="I286" s="197"/>
      <c r="J286" s="197"/>
      <c r="K286" s="197"/>
      <c r="L286" s="199"/>
      <c r="M286" s="199"/>
      <c r="N286" s="197" t="str">
        <f>IF(Tabla46[[#This Row],[ID RIESGO]]="","",IF(Tabla46[[#This Row],[DESCRIPCION DEL CONTROL]]="",0,15))</f>
        <v/>
      </c>
      <c r="O286" s="190" t="str">
        <f>IF(Tabla46[[#This Row],[ID RIESGO]]="","",IF(Tabla46[[#This Row],[RESPONSABLE DEL CONTROL (CARGO)]]="",0,20))</f>
        <v/>
      </c>
      <c r="P286" s="399">
        <f>IF(Tabla46[[#This Row],[PERIODICIDAD DE EJECUCIÓN DEL CONTROL]]="",0,20)</f>
        <v>0</v>
      </c>
      <c r="Q28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6" s="399" t="str">
        <f>IF(ISTEXT(Tabla46[[#This Row],[VALOR EVALUACION DISENO]]),"",IF(Tabla46[[#This Row],[VALOR EVALUACION DISENO]]&gt;96,DATOS!$AV$21,IF(Tabla46[[#This Row],[VALOR EVALUACION DISENO]]&gt;=86,DATOS!$AV$22,DATOS!$AV$23)))</f>
        <v/>
      </c>
      <c r="S286" s="324"/>
      <c r="T286" s="146" t="str">
        <f>IFERROR(VLOOKUP(Tabla46[[#This Row],[% DE CUMPLIMIENTO DE LA EJECUCION DEL CONTROL]],DATOS!$AS$39:$AT$41,2,0),"")</f>
        <v/>
      </c>
      <c r="U286" s="147" t="str">
        <f>IF(Tabla46[[#This Row],[RESULTADO EVALUACIÓN DEL DISEÑO DEL CONTROL]]="","",SUMIFS(DATOS!$AT$50:$AT$58,DATOS!$AR$50:$AR$58,Tabla46[[#This Row],[RESULTADO EVALUACIÓN DEL DISEÑO DEL CONTROL]],DATOS!$AS$50:$AS$58,Tabla46[[#This Row],[RESULTADO EVALUACION DE LA EJECUCION]]))</f>
        <v/>
      </c>
    </row>
    <row r="287" spans="1:21" ht="15" customHeight="1" x14ac:dyDescent="0.25">
      <c r="A287" s="7"/>
      <c r="B287" s="5"/>
      <c r="C287" s="5"/>
      <c r="D287" s="80"/>
      <c r="E287" s="10"/>
      <c r="F287" s="197"/>
      <c r="G287" s="146" t="str">
        <f>IFERROR(VLOOKUP(Tabla46[[#This Row],[ID RIESGO]],'1. IDENTIFICACION DEL RIESGO'!$AB$27:$AL$38,11,0),"")</f>
        <v/>
      </c>
      <c r="H287" s="197"/>
      <c r="I287" s="197"/>
      <c r="J287" s="197"/>
      <c r="K287" s="197"/>
      <c r="L287" s="199"/>
      <c r="M287" s="199"/>
      <c r="N287" s="197" t="str">
        <f>IF(Tabla46[[#This Row],[ID RIESGO]]="","",IF(Tabla46[[#This Row],[DESCRIPCION DEL CONTROL]]="",0,15))</f>
        <v/>
      </c>
      <c r="O287" s="190" t="str">
        <f>IF(Tabla46[[#This Row],[ID RIESGO]]="","",IF(Tabla46[[#This Row],[RESPONSABLE DEL CONTROL (CARGO)]]="",0,20))</f>
        <v/>
      </c>
      <c r="P287" s="399">
        <f>IF(Tabla46[[#This Row],[PERIODICIDAD DE EJECUCIÓN DEL CONTROL]]="",0,20)</f>
        <v>0</v>
      </c>
      <c r="Q28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7" s="399" t="str">
        <f>IF(ISTEXT(Tabla46[[#This Row],[VALOR EVALUACION DISENO]]),"",IF(Tabla46[[#This Row],[VALOR EVALUACION DISENO]]&gt;96,DATOS!$AV$21,IF(Tabla46[[#This Row],[VALOR EVALUACION DISENO]]&gt;=86,DATOS!$AV$22,DATOS!$AV$23)))</f>
        <v/>
      </c>
      <c r="S287" s="324"/>
      <c r="T287" s="146" t="str">
        <f>IFERROR(VLOOKUP(Tabla46[[#This Row],[% DE CUMPLIMIENTO DE LA EJECUCION DEL CONTROL]],DATOS!$AS$39:$AT$41,2,0),"")</f>
        <v/>
      </c>
      <c r="U287" s="147" t="str">
        <f>IF(Tabla46[[#This Row],[RESULTADO EVALUACIÓN DEL DISEÑO DEL CONTROL]]="","",SUMIFS(DATOS!$AT$50:$AT$58,DATOS!$AR$50:$AR$58,Tabla46[[#This Row],[RESULTADO EVALUACIÓN DEL DISEÑO DEL CONTROL]],DATOS!$AS$50:$AS$58,Tabla46[[#This Row],[RESULTADO EVALUACION DE LA EJECUCION]]))</f>
        <v/>
      </c>
    </row>
    <row r="288" spans="1:21" ht="15" customHeight="1" x14ac:dyDescent="0.25">
      <c r="A288" s="7"/>
      <c r="B288" s="5"/>
      <c r="C288" s="5"/>
      <c r="D288" s="80"/>
      <c r="E288" s="10"/>
      <c r="F288" s="197"/>
      <c r="G288" s="146" t="str">
        <f>IFERROR(VLOOKUP(Tabla46[[#This Row],[ID RIESGO]],'1. IDENTIFICACION DEL RIESGO'!$AB$27:$AL$38,11,0),"")</f>
        <v/>
      </c>
      <c r="H288" s="197"/>
      <c r="I288" s="197"/>
      <c r="J288" s="197"/>
      <c r="K288" s="197"/>
      <c r="L288" s="199"/>
      <c r="M288" s="199"/>
      <c r="N288" s="197" t="str">
        <f>IF(Tabla46[[#This Row],[ID RIESGO]]="","",IF(Tabla46[[#This Row],[DESCRIPCION DEL CONTROL]]="",0,15))</f>
        <v/>
      </c>
      <c r="O288" s="190" t="str">
        <f>IF(Tabla46[[#This Row],[ID RIESGO]]="","",IF(Tabla46[[#This Row],[RESPONSABLE DEL CONTROL (CARGO)]]="",0,20))</f>
        <v/>
      </c>
      <c r="P288" s="399">
        <f>IF(Tabla46[[#This Row],[PERIODICIDAD DE EJECUCIÓN DEL CONTROL]]="",0,20)</f>
        <v>0</v>
      </c>
      <c r="Q28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8" s="399" t="str">
        <f>IF(ISTEXT(Tabla46[[#This Row],[VALOR EVALUACION DISENO]]),"",IF(Tabla46[[#This Row],[VALOR EVALUACION DISENO]]&gt;96,DATOS!$AV$21,IF(Tabla46[[#This Row],[VALOR EVALUACION DISENO]]&gt;=86,DATOS!$AV$22,DATOS!$AV$23)))</f>
        <v/>
      </c>
      <c r="S288" s="324"/>
      <c r="T288" s="146" t="str">
        <f>IFERROR(VLOOKUP(Tabla46[[#This Row],[% DE CUMPLIMIENTO DE LA EJECUCION DEL CONTROL]],DATOS!$AS$39:$AT$41,2,0),"")</f>
        <v/>
      </c>
      <c r="U288" s="147" t="str">
        <f>IF(Tabla46[[#This Row],[RESULTADO EVALUACIÓN DEL DISEÑO DEL CONTROL]]="","",SUMIFS(DATOS!$AT$50:$AT$58,DATOS!$AR$50:$AR$58,Tabla46[[#This Row],[RESULTADO EVALUACIÓN DEL DISEÑO DEL CONTROL]],DATOS!$AS$50:$AS$58,Tabla46[[#This Row],[RESULTADO EVALUACION DE LA EJECUCION]]))</f>
        <v/>
      </c>
    </row>
    <row r="289" spans="1:21" ht="15" customHeight="1" x14ac:dyDescent="0.25">
      <c r="A289" s="7"/>
      <c r="B289" s="5"/>
      <c r="C289" s="5"/>
      <c r="D289" s="80"/>
      <c r="E289" s="10"/>
      <c r="F289" s="197"/>
      <c r="G289" s="146" t="str">
        <f>IFERROR(VLOOKUP(Tabla46[[#This Row],[ID RIESGO]],'1. IDENTIFICACION DEL RIESGO'!$AB$27:$AL$38,11,0),"")</f>
        <v/>
      </c>
      <c r="H289" s="197"/>
      <c r="I289" s="197"/>
      <c r="J289" s="197"/>
      <c r="K289" s="197"/>
      <c r="L289" s="199"/>
      <c r="M289" s="199"/>
      <c r="N289" s="197" t="str">
        <f>IF(Tabla46[[#This Row],[ID RIESGO]]="","",IF(Tabla46[[#This Row],[DESCRIPCION DEL CONTROL]]="",0,15))</f>
        <v/>
      </c>
      <c r="O289" s="190" t="str">
        <f>IF(Tabla46[[#This Row],[ID RIESGO]]="","",IF(Tabla46[[#This Row],[RESPONSABLE DEL CONTROL (CARGO)]]="",0,20))</f>
        <v/>
      </c>
      <c r="P289" s="399">
        <f>IF(Tabla46[[#This Row],[PERIODICIDAD DE EJECUCIÓN DEL CONTROL]]="",0,20)</f>
        <v>0</v>
      </c>
      <c r="Q28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9" s="399" t="str">
        <f>IF(ISTEXT(Tabla46[[#This Row],[VALOR EVALUACION DISENO]]),"",IF(Tabla46[[#This Row],[VALOR EVALUACION DISENO]]&gt;96,DATOS!$AV$21,IF(Tabla46[[#This Row],[VALOR EVALUACION DISENO]]&gt;=86,DATOS!$AV$22,DATOS!$AV$23)))</f>
        <v/>
      </c>
      <c r="S289" s="324"/>
      <c r="T289" s="146" t="str">
        <f>IFERROR(VLOOKUP(Tabla46[[#This Row],[% DE CUMPLIMIENTO DE LA EJECUCION DEL CONTROL]],DATOS!$AS$39:$AT$41,2,0),"")</f>
        <v/>
      </c>
      <c r="U289" s="147" t="str">
        <f>IF(Tabla46[[#This Row],[RESULTADO EVALUACIÓN DEL DISEÑO DEL CONTROL]]="","",SUMIFS(DATOS!$AT$50:$AT$58,DATOS!$AR$50:$AR$58,Tabla46[[#This Row],[RESULTADO EVALUACIÓN DEL DISEÑO DEL CONTROL]],DATOS!$AS$50:$AS$58,Tabla46[[#This Row],[RESULTADO EVALUACION DE LA EJECUCION]]))</f>
        <v/>
      </c>
    </row>
    <row r="290" spans="1:21" ht="15" customHeight="1" x14ac:dyDescent="0.25">
      <c r="A290" s="7"/>
      <c r="B290" s="5"/>
      <c r="C290" s="5"/>
      <c r="D290" s="80"/>
      <c r="E290" s="10"/>
      <c r="F290" s="197"/>
      <c r="G290" s="146" t="str">
        <f>IFERROR(VLOOKUP(Tabla46[[#This Row],[ID RIESGO]],'1. IDENTIFICACION DEL RIESGO'!$AB$27:$AL$38,11,0),"")</f>
        <v/>
      </c>
      <c r="H290" s="197"/>
      <c r="I290" s="197"/>
      <c r="J290" s="197"/>
      <c r="K290" s="197"/>
      <c r="L290" s="199"/>
      <c r="M290" s="199"/>
      <c r="N290" s="197" t="str">
        <f>IF(Tabla46[[#This Row],[ID RIESGO]]="","",IF(Tabla46[[#This Row],[DESCRIPCION DEL CONTROL]]="",0,15))</f>
        <v/>
      </c>
      <c r="O290" s="190" t="str">
        <f>IF(Tabla46[[#This Row],[ID RIESGO]]="","",IF(Tabla46[[#This Row],[RESPONSABLE DEL CONTROL (CARGO)]]="",0,20))</f>
        <v/>
      </c>
      <c r="P290" s="399">
        <f>IF(Tabla46[[#This Row],[PERIODICIDAD DE EJECUCIÓN DEL CONTROL]]="",0,20)</f>
        <v>0</v>
      </c>
      <c r="Q29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0" s="399" t="str">
        <f>IF(ISTEXT(Tabla46[[#This Row],[VALOR EVALUACION DISENO]]),"",IF(Tabla46[[#This Row],[VALOR EVALUACION DISENO]]&gt;96,DATOS!$AV$21,IF(Tabla46[[#This Row],[VALOR EVALUACION DISENO]]&gt;=86,DATOS!$AV$22,DATOS!$AV$23)))</f>
        <v/>
      </c>
      <c r="S290" s="324"/>
      <c r="T290" s="146" t="str">
        <f>IFERROR(VLOOKUP(Tabla46[[#This Row],[% DE CUMPLIMIENTO DE LA EJECUCION DEL CONTROL]],DATOS!$AS$39:$AT$41,2,0),"")</f>
        <v/>
      </c>
      <c r="U290" s="147" t="str">
        <f>IF(Tabla46[[#This Row],[RESULTADO EVALUACIÓN DEL DISEÑO DEL CONTROL]]="","",SUMIFS(DATOS!$AT$50:$AT$58,DATOS!$AR$50:$AR$58,Tabla46[[#This Row],[RESULTADO EVALUACIÓN DEL DISEÑO DEL CONTROL]],DATOS!$AS$50:$AS$58,Tabla46[[#This Row],[RESULTADO EVALUACION DE LA EJECUCION]]))</f>
        <v/>
      </c>
    </row>
    <row r="291" spans="1:21" ht="15" customHeight="1" x14ac:dyDescent="0.25">
      <c r="A291" s="7"/>
      <c r="B291" s="5"/>
      <c r="C291" s="5"/>
      <c r="D291" s="80"/>
      <c r="E291" s="10"/>
      <c r="F291" s="197"/>
      <c r="G291" s="146" t="str">
        <f>IFERROR(VLOOKUP(Tabla46[[#This Row],[ID RIESGO]],'1. IDENTIFICACION DEL RIESGO'!$AB$27:$AL$38,11,0),"")</f>
        <v/>
      </c>
      <c r="H291" s="197"/>
      <c r="I291" s="197"/>
      <c r="J291" s="197"/>
      <c r="K291" s="197"/>
      <c r="L291" s="199"/>
      <c r="M291" s="199"/>
      <c r="N291" s="197" t="str">
        <f>IF(Tabla46[[#This Row],[ID RIESGO]]="","",IF(Tabla46[[#This Row],[DESCRIPCION DEL CONTROL]]="",0,15))</f>
        <v/>
      </c>
      <c r="O291" s="190" t="str">
        <f>IF(Tabla46[[#This Row],[ID RIESGO]]="","",IF(Tabla46[[#This Row],[RESPONSABLE DEL CONTROL (CARGO)]]="",0,20))</f>
        <v/>
      </c>
      <c r="P291" s="399">
        <f>IF(Tabla46[[#This Row],[PERIODICIDAD DE EJECUCIÓN DEL CONTROL]]="",0,20)</f>
        <v>0</v>
      </c>
      <c r="Q29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1" s="399" t="str">
        <f>IF(ISTEXT(Tabla46[[#This Row],[VALOR EVALUACION DISENO]]),"",IF(Tabla46[[#This Row],[VALOR EVALUACION DISENO]]&gt;96,DATOS!$AV$21,IF(Tabla46[[#This Row],[VALOR EVALUACION DISENO]]&gt;=86,DATOS!$AV$22,DATOS!$AV$23)))</f>
        <v/>
      </c>
      <c r="S291" s="324"/>
      <c r="T291" s="146" t="str">
        <f>IFERROR(VLOOKUP(Tabla46[[#This Row],[% DE CUMPLIMIENTO DE LA EJECUCION DEL CONTROL]],DATOS!$AS$39:$AT$41,2,0),"")</f>
        <v/>
      </c>
      <c r="U291" s="147" t="str">
        <f>IF(Tabla46[[#This Row],[RESULTADO EVALUACIÓN DEL DISEÑO DEL CONTROL]]="","",SUMIFS(DATOS!$AT$50:$AT$58,DATOS!$AR$50:$AR$58,Tabla46[[#This Row],[RESULTADO EVALUACIÓN DEL DISEÑO DEL CONTROL]],DATOS!$AS$50:$AS$58,Tabla46[[#This Row],[RESULTADO EVALUACION DE LA EJECUCION]]))</f>
        <v/>
      </c>
    </row>
    <row r="292" spans="1:21" ht="15" customHeight="1" x14ac:dyDescent="0.25">
      <c r="A292" s="7"/>
      <c r="B292" s="5"/>
      <c r="C292" s="5"/>
      <c r="D292" s="80"/>
      <c r="E292" s="10"/>
      <c r="F292" s="197"/>
      <c r="G292" s="146" t="str">
        <f>IFERROR(VLOOKUP(Tabla46[[#This Row],[ID RIESGO]],'1. IDENTIFICACION DEL RIESGO'!$AB$27:$AL$38,11,0),"")</f>
        <v/>
      </c>
      <c r="H292" s="197"/>
      <c r="I292" s="197"/>
      <c r="J292" s="197"/>
      <c r="K292" s="197"/>
      <c r="L292" s="199"/>
      <c r="M292" s="199"/>
      <c r="N292" s="197" t="str">
        <f>IF(Tabla46[[#This Row],[ID RIESGO]]="","",IF(Tabla46[[#This Row],[DESCRIPCION DEL CONTROL]]="",0,15))</f>
        <v/>
      </c>
      <c r="O292" s="190" t="str">
        <f>IF(Tabla46[[#This Row],[ID RIESGO]]="","",IF(Tabla46[[#This Row],[RESPONSABLE DEL CONTROL (CARGO)]]="",0,20))</f>
        <v/>
      </c>
      <c r="P292" s="399">
        <f>IF(Tabla46[[#This Row],[PERIODICIDAD DE EJECUCIÓN DEL CONTROL]]="",0,20)</f>
        <v>0</v>
      </c>
      <c r="Q29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2" s="399" t="str">
        <f>IF(ISTEXT(Tabla46[[#This Row],[VALOR EVALUACION DISENO]]),"",IF(Tabla46[[#This Row],[VALOR EVALUACION DISENO]]&gt;96,DATOS!$AV$21,IF(Tabla46[[#This Row],[VALOR EVALUACION DISENO]]&gt;=86,DATOS!$AV$22,DATOS!$AV$23)))</f>
        <v/>
      </c>
      <c r="S292" s="324"/>
      <c r="T292" s="146" t="str">
        <f>IFERROR(VLOOKUP(Tabla46[[#This Row],[% DE CUMPLIMIENTO DE LA EJECUCION DEL CONTROL]],DATOS!$AS$39:$AT$41,2,0),"")</f>
        <v/>
      </c>
      <c r="U292" s="147" t="str">
        <f>IF(Tabla46[[#This Row],[RESULTADO EVALUACIÓN DEL DISEÑO DEL CONTROL]]="","",SUMIFS(DATOS!$AT$50:$AT$58,DATOS!$AR$50:$AR$58,Tabla46[[#This Row],[RESULTADO EVALUACIÓN DEL DISEÑO DEL CONTROL]],DATOS!$AS$50:$AS$58,Tabla46[[#This Row],[RESULTADO EVALUACION DE LA EJECUCION]]))</f>
        <v/>
      </c>
    </row>
    <row r="293" spans="1:21" ht="15" customHeight="1" x14ac:dyDescent="0.25">
      <c r="A293" s="7"/>
      <c r="B293" s="5"/>
      <c r="C293" s="5"/>
      <c r="D293" s="80"/>
      <c r="E293" s="10"/>
      <c r="F293" s="197"/>
      <c r="G293" s="146" t="str">
        <f>IFERROR(VLOOKUP(Tabla46[[#This Row],[ID RIESGO]],'1. IDENTIFICACION DEL RIESGO'!$AB$27:$AL$38,11,0),"")</f>
        <v/>
      </c>
      <c r="H293" s="197"/>
      <c r="I293" s="197"/>
      <c r="J293" s="197"/>
      <c r="K293" s="197"/>
      <c r="L293" s="199"/>
      <c r="M293" s="199"/>
      <c r="N293" s="197" t="str">
        <f>IF(Tabla46[[#This Row],[ID RIESGO]]="","",IF(Tabla46[[#This Row],[DESCRIPCION DEL CONTROL]]="",0,15))</f>
        <v/>
      </c>
      <c r="O293" s="190" t="str">
        <f>IF(Tabla46[[#This Row],[ID RIESGO]]="","",IF(Tabla46[[#This Row],[RESPONSABLE DEL CONTROL (CARGO)]]="",0,20))</f>
        <v/>
      </c>
      <c r="P293" s="399">
        <f>IF(Tabla46[[#This Row],[PERIODICIDAD DE EJECUCIÓN DEL CONTROL]]="",0,20)</f>
        <v>0</v>
      </c>
      <c r="Q29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3" s="399" t="str">
        <f>IF(ISTEXT(Tabla46[[#This Row],[VALOR EVALUACION DISENO]]),"",IF(Tabla46[[#This Row],[VALOR EVALUACION DISENO]]&gt;96,DATOS!$AV$21,IF(Tabla46[[#This Row],[VALOR EVALUACION DISENO]]&gt;=86,DATOS!$AV$22,DATOS!$AV$23)))</f>
        <v/>
      </c>
      <c r="S293" s="324"/>
      <c r="T293" s="146" t="str">
        <f>IFERROR(VLOOKUP(Tabla46[[#This Row],[% DE CUMPLIMIENTO DE LA EJECUCION DEL CONTROL]],DATOS!$AS$39:$AT$41,2,0),"")</f>
        <v/>
      </c>
      <c r="U293" s="147" t="str">
        <f>IF(Tabla46[[#This Row],[RESULTADO EVALUACIÓN DEL DISEÑO DEL CONTROL]]="","",SUMIFS(DATOS!$AT$50:$AT$58,DATOS!$AR$50:$AR$58,Tabla46[[#This Row],[RESULTADO EVALUACIÓN DEL DISEÑO DEL CONTROL]],DATOS!$AS$50:$AS$58,Tabla46[[#This Row],[RESULTADO EVALUACION DE LA EJECUCION]]))</f>
        <v/>
      </c>
    </row>
    <row r="294" spans="1:21" ht="15" customHeight="1" x14ac:dyDescent="0.25">
      <c r="A294" s="7"/>
      <c r="B294" s="5"/>
      <c r="C294" s="5"/>
      <c r="D294" s="80"/>
      <c r="E294" s="10"/>
      <c r="F294" s="197"/>
      <c r="G294" s="146" t="str">
        <f>IFERROR(VLOOKUP(Tabla46[[#This Row],[ID RIESGO]],'1. IDENTIFICACION DEL RIESGO'!$AB$27:$AL$38,11,0),"")</f>
        <v/>
      </c>
      <c r="H294" s="197"/>
      <c r="I294" s="197"/>
      <c r="J294" s="197"/>
      <c r="K294" s="197"/>
      <c r="L294" s="199"/>
      <c r="M294" s="199"/>
      <c r="N294" s="197" t="str">
        <f>IF(Tabla46[[#This Row],[ID RIESGO]]="","",IF(Tabla46[[#This Row],[DESCRIPCION DEL CONTROL]]="",0,15))</f>
        <v/>
      </c>
      <c r="O294" s="190" t="str">
        <f>IF(Tabla46[[#This Row],[ID RIESGO]]="","",IF(Tabla46[[#This Row],[RESPONSABLE DEL CONTROL (CARGO)]]="",0,20))</f>
        <v/>
      </c>
      <c r="P294" s="399">
        <f>IF(Tabla46[[#This Row],[PERIODICIDAD DE EJECUCIÓN DEL CONTROL]]="",0,20)</f>
        <v>0</v>
      </c>
      <c r="Q29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4" s="399" t="str">
        <f>IF(ISTEXT(Tabla46[[#This Row],[VALOR EVALUACION DISENO]]),"",IF(Tabla46[[#This Row],[VALOR EVALUACION DISENO]]&gt;96,DATOS!$AV$21,IF(Tabla46[[#This Row],[VALOR EVALUACION DISENO]]&gt;=86,DATOS!$AV$22,DATOS!$AV$23)))</f>
        <v/>
      </c>
      <c r="S294" s="324"/>
      <c r="T294" s="146" t="str">
        <f>IFERROR(VLOOKUP(Tabla46[[#This Row],[% DE CUMPLIMIENTO DE LA EJECUCION DEL CONTROL]],DATOS!$AS$39:$AT$41,2,0),"")</f>
        <v/>
      </c>
      <c r="U294" s="147" t="str">
        <f>IF(Tabla46[[#This Row],[RESULTADO EVALUACIÓN DEL DISEÑO DEL CONTROL]]="","",SUMIFS(DATOS!$AT$50:$AT$58,DATOS!$AR$50:$AR$58,Tabla46[[#This Row],[RESULTADO EVALUACIÓN DEL DISEÑO DEL CONTROL]],DATOS!$AS$50:$AS$58,Tabla46[[#This Row],[RESULTADO EVALUACION DE LA EJECUCION]]))</f>
        <v/>
      </c>
    </row>
    <row r="295" spans="1:21" ht="15" customHeight="1" x14ac:dyDescent="0.25">
      <c r="A295" s="7"/>
      <c r="B295" s="5"/>
      <c r="C295" s="5"/>
      <c r="D295" s="80"/>
      <c r="E295" s="10"/>
      <c r="F295" s="197"/>
      <c r="G295" s="146" t="str">
        <f>IFERROR(VLOOKUP(Tabla46[[#This Row],[ID RIESGO]],'1. IDENTIFICACION DEL RIESGO'!$AB$27:$AL$38,11,0),"")</f>
        <v/>
      </c>
      <c r="H295" s="197"/>
      <c r="I295" s="197"/>
      <c r="J295" s="197"/>
      <c r="K295" s="197"/>
      <c r="L295" s="199"/>
      <c r="M295" s="199"/>
      <c r="N295" s="197" t="str">
        <f>IF(Tabla46[[#This Row],[ID RIESGO]]="","",IF(Tabla46[[#This Row],[DESCRIPCION DEL CONTROL]]="",0,15))</f>
        <v/>
      </c>
      <c r="O295" s="190" t="str">
        <f>IF(Tabla46[[#This Row],[ID RIESGO]]="","",IF(Tabla46[[#This Row],[RESPONSABLE DEL CONTROL (CARGO)]]="",0,20))</f>
        <v/>
      </c>
      <c r="P295" s="399">
        <f>IF(Tabla46[[#This Row],[PERIODICIDAD DE EJECUCIÓN DEL CONTROL]]="",0,20)</f>
        <v>0</v>
      </c>
      <c r="Q29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5" s="399" t="str">
        <f>IF(ISTEXT(Tabla46[[#This Row],[VALOR EVALUACION DISENO]]),"",IF(Tabla46[[#This Row],[VALOR EVALUACION DISENO]]&gt;96,DATOS!$AV$21,IF(Tabla46[[#This Row],[VALOR EVALUACION DISENO]]&gt;=86,DATOS!$AV$22,DATOS!$AV$23)))</f>
        <v/>
      </c>
      <c r="S295" s="324"/>
      <c r="T295" s="146" t="str">
        <f>IFERROR(VLOOKUP(Tabla46[[#This Row],[% DE CUMPLIMIENTO DE LA EJECUCION DEL CONTROL]],DATOS!$AS$39:$AT$41,2,0),"")</f>
        <v/>
      </c>
      <c r="U295" s="147" t="str">
        <f>IF(Tabla46[[#This Row],[RESULTADO EVALUACIÓN DEL DISEÑO DEL CONTROL]]="","",SUMIFS(DATOS!$AT$50:$AT$58,DATOS!$AR$50:$AR$58,Tabla46[[#This Row],[RESULTADO EVALUACIÓN DEL DISEÑO DEL CONTROL]],DATOS!$AS$50:$AS$58,Tabla46[[#This Row],[RESULTADO EVALUACION DE LA EJECUCION]]))</f>
        <v/>
      </c>
    </row>
    <row r="296" spans="1:21" ht="15" customHeight="1" x14ac:dyDescent="0.25">
      <c r="A296" s="7"/>
      <c r="B296" s="5"/>
      <c r="C296" s="5"/>
      <c r="D296" s="80"/>
      <c r="E296" s="10"/>
      <c r="F296" s="197"/>
      <c r="G296" s="146" t="str">
        <f>IFERROR(VLOOKUP(Tabla46[[#This Row],[ID RIESGO]],'1. IDENTIFICACION DEL RIESGO'!$AB$27:$AL$38,11,0),"")</f>
        <v/>
      </c>
      <c r="H296" s="197"/>
      <c r="I296" s="197"/>
      <c r="J296" s="197"/>
      <c r="K296" s="197"/>
      <c r="L296" s="199"/>
      <c r="M296" s="199"/>
      <c r="N296" s="197" t="str">
        <f>IF(Tabla46[[#This Row],[ID RIESGO]]="","",IF(Tabla46[[#This Row],[DESCRIPCION DEL CONTROL]]="",0,15))</f>
        <v/>
      </c>
      <c r="O296" s="190" t="str">
        <f>IF(Tabla46[[#This Row],[ID RIESGO]]="","",IF(Tabla46[[#This Row],[RESPONSABLE DEL CONTROL (CARGO)]]="",0,20))</f>
        <v/>
      </c>
      <c r="P296" s="399">
        <f>IF(Tabla46[[#This Row],[PERIODICIDAD DE EJECUCIÓN DEL CONTROL]]="",0,20)</f>
        <v>0</v>
      </c>
      <c r="Q29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6" s="399" t="str">
        <f>IF(ISTEXT(Tabla46[[#This Row],[VALOR EVALUACION DISENO]]),"",IF(Tabla46[[#This Row],[VALOR EVALUACION DISENO]]&gt;96,DATOS!$AV$21,IF(Tabla46[[#This Row],[VALOR EVALUACION DISENO]]&gt;=86,DATOS!$AV$22,DATOS!$AV$23)))</f>
        <v/>
      </c>
      <c r="S296" s="324"/>
      <c r="T296" s="146" t="str">
        <f>IFERROR(VLOOKUP(Tabla46[[#This Row],[% DE CUMPLIMIENTO DE LA EJECUCION DEL CONTROL]],DATOS!$AS$39:$AT$41,2,0),"")</f>
        <v/>
      </c>
      <c r="U296" s="147" t="str">
        <f>IF(Tabla46[[#This Row],[RESULTADO EVALUACIÓN DEL DISEÑO DEL CONTROL]]="","",SUMIFS(DATOS!$AT$50:$AT$58,DATOS!$AR$50:$AR$58,Tabla46[[#This Row],[RESULTADO EVALUACIÓN DEL DISEÑO DEL CONTROL]],DATOS!$AS$50:$AS$58,Tabla46[[#This Row],[RESULTADO EVALUACION DE LA EJECUCION]]))</f>
        <v/>
      </c>
    </row>
    <row r="297" spans="1:21" ht="15" customHeight="1" x14ac:dyDescent="0.25">
      <c r="A297" s="7"/>
      <c r="B297" s="5"/>
      <c r="C297" s="5"/>
      <c r="D297" s="80"/>
      <c r="E297" s="10"/>
      <c r="F297" s="197"/>
      <c r="G297" s="146" t="str">
        <f>IFERROR(VLOOKUP(Tabla46[[#This Row],[ID RIESGO]],'1. IDENTIFICACION DEL RIESGO'!$AB$27:$AL$38,11,0),"")</f>
        <v/>
      </c>
      <c r="H297" s="197"/>
      <c r="I297" s="197"/>
      <c r="J297" s="197"/>
      <c r="K297" s="197"/>
      <c r="L297" s="199"/>
      <c r="M297" s="199"/>
      <c r="N297" s="197" t="str">
        <f>IF(Tabla46[[#This Row],[ID RIESGO]]="","",IF(Tabla46[[#This Row],[DESCRIPCION DEL CONTROL]]="",0,15))</f>
        <v/>
      </c>
      <c r="O297" s="190" t="str">
        <f>IF(Tabla46[[#This Row],[ID RIESGO]]="","",IF(Tabla46[[#This Row],[RESPONSABLE DEL CONTROL (CARGO)]]="",0,20))</f>
        <v/>
      </c>
      <c r="P297" s="399">
        <f>IF(Tabla46[[#This Row],[PERIODICIDAD DE EJECUCIÓN DEL CONTROL]]="",0,20)</f>
        <v>0</v>
      </c>
      <c r="Q29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7" s="399" t="str">
        <f>IF(ISTEXT(Tabla46[[#This Row],[VALOR EVALUACION DISENO]]),"",IF(Tabla46[[#This Row],[VALOR EVALUACION DISENO]]&gt;96,DATOS!$AV$21,IF(Tabla46[[#This Row],[VALOR EVALUACION DISENO]]&gt;=86,DATOS!$AV$22,DATOS!$AV$23)))</f>
        <v/>
      </c>
      <c r="S297" s="324"/>
      <c r="T297" s="146" t="str">
        <f>IFERROR(VLOOKUP(Tabla46[[#This Row],[% DE CUMPLIMIENTO DE LA EJECUCION DEL CONTROL]],DATOS!$AS$39:$AT$41,2,0),"")</f>
        <v/>
      </c>
      <c r="U297" s="147" t="str">
        <f>IF(Tabla46[[#This Row],[RESULTADO EVALUACIÓN DEL DISEÑO DEL CONTROL]]="","",SUMIFS(DATOS!$AT$50:$AT$58,DATOS!$AR$50:$AR$58,Tabla46[[#This Row],[RESULTADO EVALUACIÓN DEL DISEÑO DEL CONTROL]],DATOS!$AS$50:$AS$58,Tabla46[[#This Row],[RESULTADO EVALUACION DE LA EJECUCION]]))</f>
        <v/>
      </c>
    </row>
    <row r="298" spans="1:21" ht="15" customHeight="1" x14ac:dyDescent="0.25">
      <c r="A298" s="7"/>
      <c r="B298" s="5"/>
      <c r="C298" s="5"/>
      <c r="D298" s="80"/>
      <c r="E298" s="10"/>
      <c r="F298" s="197"/>
      <c r="G298" s="146" t="str">
        <f>IFERROR(VLOOKUP(Tabla46[[#This Row],[ID RIESGO]],'1. IDENTIFICACION DEL RIESGO'!$AB$27:$AL$38,11,0),"")</f>
        <v/>
      </c>
      <c r="H298" s="197"/>
      <c r="I298" s="197"/>
      <c r="J298" s="197"/>
      <c r="K298" s="197"/>
      <c r="L298" s="199"/>
      <c r="M298" s="199"/>
      <c r="N298" s="197" t="str">
        <f>IF(Tabla46[[#This Row],[ID RIESGO]]="","",IF(Tabla46[[#This Row],[DESCRIPCION DEL CONTROL]]="",0,15))</f>
        <v/>
      </c>
      <c r="O298" s="190" t="str">
        <f>IF(Tabla46[[#This Row],[ID RIESGO]]="","",IF(Tabla46[[#This Row],[RESPONSABLE DEL CONTROL (CARGO)]]="",0,20))</f>
        <v/>
      </c>
      <c r="P298" s="399">
        <f>IF(Tabla46[[#This Row],[PERIODICIDAD DE EJECUCIÓN DEL CONTROL]]="",0,20)</f>
        <v>0</v>
      </c>
      <c r="Q29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8" s="399" t="str">
        <f>IF(ISTEXT(Tabla46[[#This Row],[VALOR EVALUACION DISENO]]),"",IF(Tabla46[[#This Row],[VALOR EVALUACION DISENO]]&gt;96,DATOS!$AV$21,IF(Tabla46[[#This Row],[VALOR EVALUACION DISENO]]&gt;=86,DATOS!$AV$22,DATOS!$AV$23)))</f>
        <v/>
      </c>
      <c r="S298" s="324"/>
      <c r="T298" s="146" t="str">
        <f>IFERROR(VLOOKUP(Tabla46[[#This Row],[% DE CUMPLIMIENTO DE LA EJECUCION DEL CONTROL]],DATOS!$AS$39:$AT$41,2,0),"")</f>
        <v/>
      </c>
      <c r="U298" s="147" t="str">
        <f>IF(Tabla46[[#This Row],[RESULTADO EVALUACIÓN DEL DISEÑO DEL CONTROL]]="","",SUMIFS(DATOS!$AT$50:$AT$58,DATOS!$AR$50:$AR$58,Tabla46[[#This Row],[RESULTADO EVALUACIÓN DEL DISEÑO DEL CONTROL]],DATOS!$AS$50:$AS$58,Tabla46[[#This Row],[RESULTADO EVALUACION DE LA EJECUCION]]))</f>
        <v/>
      </c>
    </row>
    <row r="299" spans="1:21" ht="15" customHeight="1" x14ac:dyDescent="0.25">
      <c r="A299" s="7"/>
      <c r="B299" s="5"/>
      <c r="C299" s="5"/>
      <c r="D299" s="80"/>
      <c r="E299" s="10"/>
      <c r="F299" s="197"/>
      <c r="G299" s="146" t="str">
        <f>IFERROR(VLOOKUP(Tabla46[[#This Row],[ID RIESGO]],'1. IDENTIFICACION DEL RIESGO'!$AB$27:$AL$38,11,0),"")</f>
        <v/>
      </c>
      <c r="H299" s="197"/>
      <c r="I299" s="197"/>
      <c r="J299" s="197"/>
      <c r="K299" s="197"/>
      <c r="L299" s="199"/>
      <c r="M299" s="199"/>
      <c r="N299" s="197" t="str">
        <f>IF(Tabla46[[#This Row],[ID RIESGO]]="","",IF(Tabla46[[#This Row],[DESCRIPCION DEL CONTROL]]="",0,15))</f>
        <v/>
      </c>
      <c r="O299" s="190" t="str">
        <f>IF(Tabla46[[#This Row],[ID RIESGO]]="","",IF(Tabla46[[#This Row],[RESPONSABLE DEL CONTROL (CARGO)]]="",0,20))</f>
        <v/>
      </c>
      <c r="P299" s="399">
        <f>IF(Tabla46[[#This Row],[PERIODICIDAD DE EJECUCIÓN DEL CONTROL]]="",0,20)</f>
        <v>0</v>
      </c>
      <c r="Q29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9" s="399" t="str">
        <f>IF(ISTEXT(Tabla46[[#This Row],[VALOR EVALUACION DISENO]]),"",IF(Tabla46[[#This Row],[VALOR EVALUACION DISENO]]&gt;96,DATOS!$AV$21,IF(Tabla46[[#This Row],[VALOR EVALUACION DISENO]]&gt;=86,DATOS!$AV$22,DATOS!$AV$23)))</f>
        <v/>
      </c>
      <c r="S299" s="324"/>
      <c r="T299" s="146" t="str">
        <f>IFERROR(VLOOKUP(Tabla46[[#This Row],[% DE CUMPLIMIENTO DE LA EJECUCION DEL CONTROL]],DATOS!$AS$39:$AT$41,2,0),"")</f>
        <v/>
      </c>
      <c r="U299" s="147" t="str">
        <f>IF(Tabla46[[#This Row],[RESULTADO EVALUACIÓN DEL DISEÑO DEL CONTROL]]="","",SUMIFS(DATOS!$AT$50:$AT$58,DATOS!$AR$50:$AR$58,Tabla46[[#This Row],[RESULTADO EVALUACIÓN DEL DISEÑO DEL CONTROL]],DATOS!$AS$50:$AS$58,Tabla46[[#This Row],[RESULTADO EVALUACION DE LA EJECUCION]]))</f>
        <v/>
      </c>
    </row>
    <row r="300" spans="1:21" ht="15" customHeight="1" x14ac:dyDescent="0.25">
      <c r="A300" s="7"/>
      <c r="B300" s="5"/>
      <c r="C300" s="5"/>
      <c r="D300" s="80"/>
      <c r="E300" s="10"/>
      <c r="F300" s="197"/>
      <c r="G300" s="146" t="str">
        <f>IFERROR(VLOOKUP(Tabla46[[#This Row],[ID RIESGO]],'1. IDENTIFICACION DEL RIESGO'!$AB$27:$AL$38,11,0),"")</f>
        <v/>
      </c>
      <c r="H300" s="197"/>
      <c r="I300" s="197"/>
      <c r="J300" s="197"/>
      <c r="K300" s="197"/>
      <c r="L300" s="199"/>
      <c r="M300" s="199"/>
      <c r="N300" s="197" t="str">
        <f>IF(Tabla46[[#This Row],[ID RIESGO]]="","",IF(Tabla46[[#This Row],[DESCRIPCION DEL CONTROL]]="",0,15))</f>
        <v/>
      </c>
      <c r="O300" s="190" t="str">
        <f>IF(Tabla46[[#This Row],[ID RIESGO]]="","",IF(Tabla46[[#This Row],[RESPONSABLE DEL CONTROL (CARGO)]]="",0,20))</f>
        <v/>
      </c>
      <c r="P300" s="399">
        <f>IF(Tabla46[[#This Row],[PERIODICIDAD DE EJECUCIÓN DEL CONTROL]]="",0,20)</f>
        <v>0</v>
      </c>
      <c r="Q30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0" s="399" t="str">
        <f>IF(ISTEXT(Tabla46[[#This Row],[VALOR EVALUACION DISENO]]),"",IF(Tabla46[[#This Row],[VALOR EVALUACION DISENO]]&gt;96,DATOS!$AV$21,IF(Tabla46[[#This Row],[VALOR EVALUACION DISENO]]&gt;=86,DATOS!$AV$22,DATOS!$AV$23)))</f>
        <v/>
      </c>
      <c r="S300" s="324"/>
      <c r="T300" s="146" t="str">
        <f>IFERROR(VLOOKUP(Tabla46[[#This Row],[% DE CUMPLIMIENTO DE LA EJECUCION DEL CONTROL]],DATOS!$AS$39:$AT$41,2,0),"")</f>
        <v/>
      </c>
      <c r="U300" s="147" t="str">
        <f>IF(Tabla46[[#This Row],[RESULTADO EVALUACIÓN DEL DISEÑO DEL CONTROL]]="","",SUMIFS(DATOS!$AT$50:$AT$58,DATOS!$AR$50:$AR$58,Tabla46[[#This Row],[RESULTADO EVALUACIÓN DEL DISEÑO DEL CONTROL]],DATOS!$AS$50:$AS$58,Tabla46[[#This Row],[RESULTADO EVALUACION DE LA EJECUCION]]))</f>
        <v/>
      </c>
    </row>
    <row r="301" spans="1:21" ht="15" customHeight="1" x14ac:dyDescent="0.25">
      <c r="A301" s="7"/>
      <c r="B301" s="5"/>
      <c r="C301" s="5"/>
      <c r="D301" s="80"/>
      <c r="E301" s="10"/>
      <c r="F301" s="197"/>
      <c r="G301" s="146" t="str">
        <f>IFERROR(VLOOKUP(Tabla46[[#This Row],[ID RIESGO]],'1. IDENTIFICACION DEL RIESGO'!$AB$27:$AL$38,11,0),"")</f>
        <v/>
      </c>
      <c r="H301" s="197"/>
      <c r="I301" s="197"/>
      <c r="J301" s="197"/>
      <c r="K301" s="197"/>
      <c r="L301" s="199"/>
      <c r="M301" s="199"/>
      <c r="N301" s="197" t="str">
        <f>IF(Tabla46[[#This Row],[ID RIESGO]]="","",IF(Tabla46[[#This Row],[DESCRIPCION DEL CONTROL]]="",0,15))</f>
        <v/>
      </c>
      <c r="O301" s="190" t="str">
        <f>IF(Tabla46[[#This Row],[ID RIESGO]]="","",IF(Tabla46[[#This Row],[RESPONSABLE DEL CONTROL (CARGO)]]="",0,20))</f>
        <v/>
      </c>
      <c r="P301" s="399">
        <f>IF(Tabla46[[#This Row],[PERIODICIDAD DE EJECUCIÓN DEL CONTROL]]="",0,20)</f>
        <v>0</v>
      </c>
      <c r="Q30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1" s="399" t="str">
        <f>IF(ISTEXT(Tabla46[[#This Row],[VALOR EVALUACION DISENO]]),"",IF(Tabla46[[#This Row],[VALOR EVALUACION DISENO]]&gt;96,DATOS!$AV$21,IF(Tabla46[[#This Row],[VALOR EVALUACION DISENO]]&gt;=86,DATOS!$AV$22,DATOS!$AV$23)))</f>
        <v/>
      </c>
      <c r="S301" s="324"/>
      <c r="T301" s="146" t="str">
        <f>IFERROR(VLOOKUP(Tabla46[[#This Row],[% DE CUMPLIMIENTO DE LA EJECUCION DEL CONTROL]],DATOS!$AS$39:$AT$41,2,0),"")</f>
        <v/>
      </c>
      <c r="U301" s="147" t="str">
        <f>IF(Tabla46[[#This Row],[RESULTADO EVALUACIÓN DEL DISEÑO DEL CONTROL]]="","",SUMIFS(DATOS!$AT$50:$AT$58,DATOS!$AR$50:$AR$58,Tabla46[[#This Row],[RESULTADO EVALUACIÓN DEL DISEÑO DEL CONTROL]],DATOS!$AS$50:$AS$58,Tabla46[[#This Row],[RESULTADO EVALUACION DE LA EJECUCION]]))</f>
        <v/>
      </c>
    </row>
    <row r="302" spans="1:21" ht="15" customHeight="1" x14ac:dyDescent="0.25">
      <c r="A302" s="7"/>
      <c r="B302" s="5"/>
      <c r="C302" s="5"/>
      <c r="D302" s="80"/>
      <c r="E302" s="10"/>
      <c r="F302" s="197"/>
      <c r="G302" s="146" t="str">
        <f>IFERROR(VLOOKUP(Tabla46[[#This Row],[ID RIESGO]],'1. IDENTIFICACION DEL RIESGO'!$AB$27:$AL$38,11,0),"")</f>
        <v/>
      </c>
      <c r="H302" s="197"/>
      <c r="I302" s="197"/>
      <c r="J302" s="197"/>
      <c r="K302" s="197"/>
      <c r="L302" s="199"/>
      <c r="M302" s="199"/>
      <c r="N302" s="197" t="str">
        <f>IF(Tabla46[[#This Row],[ID RIESGO]]="","",IF(Tabla46[[#This Row],[DESCRIPCION DEL CONTROL]]="",0,15))</f>
        <v/>
      </c>
      <c r="O302" s="190" t="str">
        <f>IF(Tabla46[[#This Row],[ID RIESGO]]="","",IF(Tabla46[[#This Row],[RESPONSABLE DEL CONTROL (CARGO)]]="",0,20))</f>
        <v/>
      </c>
      <c r="P302" s="399">
        <f>IF(Tabla46[[#This Row],[PERIODICIDAD DE EJECUCIÓN DEL CONTROL]]="",0,20)</f>
        <v>0</v>
      </c>
      <c r="Q30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2" s="399" t="str">
        <f>IF(ISTEXT(Tabla46[[#This Row],[VALOR EVALUACION DISENO]]),"",IF(Tabla46[[#This Row],[VALOR EVALUACION DISENO]]&gt;96,DATOS!$AV$21,IF(Tabla46[[#This Row],[VALOR EVALUACION DISENO]]&gt;=86,DATOS!$AV$22,DATOS!$AV$23)))</f>
        <v/>
      </c>
      <c r="S302" s="324"/>
      <c r="T302" s="146" t="str">
        <f>IFERROR(VLOOKUP(Tabla46[[#This Row],[% DE CUMPLIMIENTO DE LA EJECUCION DEL CONTROL]],DATOS!$AS$39:$AT$41,2,0),"")</f>
        <v/>
      </c>
      <c r="U302" s="147" t="str">
        <f>IF(Tabla46[[#This Row],[RESULTADO EVALUACIÓN DEL DISEÑO DEL CONTROL]]="","",SUMIFS(DATOS!$AT$50:$AT$58,DATOS!$AR$50:$AR$58,Tabla46[[#This Row],[RESULTADO EVALUACIÓN DEL DISEÑO DEL CONTROL]],DATOS!$AS$50:$AS$58,Tabla46[[#This Row],[RESULTADO EVALUACION DE LA EJECUCION]]))</f>
        <v/>
      </c>
    </row>
    <row r="303" spans="1:21" ht="15" customHeight="1" x14ac:dyDescent="0.25">
      <c r="A303" s="7"/>
      <c r="B303" s="5"/>
      <c r="C303" s="5"/>
      <c r="D303" s="80"/>
      <c r="E303" s="10"/>
      <c r="F303" s="197"/>
      <c r="G303" s="146" t="str">
        <f>IFERROR(VLOOKUP(Tabla46[[#This Row],[ID RIESGO]],'1. IDENTIFICACION DEL RIESGO'!$AB$27:$AL$38,11,0),"")</f>
        <v/>
      </c>
      <c r="H303" s="197"/>
      <c r="I303" s="197"/>
      <c r="J303" s="197"/>
      <c r="K303" s="197"/>
      <c r="L303" s="199"/>
      <c r="M303" s="199"/>
      <c r="N303" s="197" t="str">
        <f>IF(Tabla46[[#This Row],[ID RIESGO]]="","",IF(Tabla46[[#This Row],[DESCRIPCION DEL CONTROL]]="",0,15))</f>
        <v/>
      </c>
      <c r="O303" s="190" t="str">
        <f>IF(Tabla46[[#This Row],[ID RIESGO]]="","",IF(Tabla46[[#This Row],[RESPONSABLE DEL CONTROL (CARGO)]]="",0,20))</f>
        <v/>
      </c>
      <c r="P303" s="399">
        <f>IF(Tabla46[[#This Row],[PERIODICIDAD DE EJECUCIÓN DEL CONTROL]]="",0,20)</f>
        <v>0</v>
      </c>
      <c r="Q30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3" s="399" t="str">
        <f>IF(ISTEXT(Tabla46[[#This Row],[VALOR EVALUACION DISENO]]),"",IF(Tabla46[[#This Row],[VALOR EVALUACION DISENO]]&gt;96,DATOS!$AV$21,IF(Tabla46[[#This Row],[VALOR EVALUACION DISENO]]&gt;=86,DATOS!$AV$22,DATOS!$AV$23)))</f>
        <v/>
      </c>
      <c r="S303" s="324"/>
      <c r="T303" s="146" t="str">
        <f>IFERROR(VLOOKUP(Tabla46[[#This Row],[% DE CUMPLIMIENTO DE LA EJECUCION DEL CONTROL]],DATOS!$AS$39:$AT$41,2,0),"")</f>
        <v/>
      </c>
      <c r="U303" s="147" t="str">
        <f>IF(Tabla46[[#This Row],[RESULTADO EVALUACIÓN DEL DISEÑO DEL CONTROL]]="","",SUMIFS(DATOS!$AT$50:$AT$58,DATOS!$AR$50:$AR$58,Tabla46[[#This Row],[RESULTADO EVALUACIÓN DEL DISEÑO DEL CONTROL]],DATOS!$AS$50:$AS$58,Tabla46[[#This Row],[RESULTADO EVALUACION DE LA EJECUCION]]))</f>
        <v/>
      </c>
    </row>
    <row r="304" spans="1:21" ht="15" customHeight="1" x14ac:dyDescent="0.25">
      <c r="A304" s="7"/>
      <c r="B304" s="5"/>
      <c r="C304" s="5"/>
      <c r="D304" s="80"/>
      <c r="E304" s="10"/>
      <c r="F304" s="197"/>
      <c r="G304" s="146" t="str">
        <f>IFERROR(VLOOKUP(Tabla46[[#This Row],[ID RIESGO]],'1. IDENTIFICACION DEL RIESGO'!$AB$27:$AL$38,11,0),"")</f>
        <v/>
      </c>
      <c r="H304" s="197"/>
      <c r="I304" s="197"/>
      <c r="J304" s="197"/>
      <c r="K304" s="197"/>
      <c r="L304" s="199"/>
      <c r="M304" s="199"/>
      <c r="N304" s="197" t="str">
        <f>IF(Tabla46[[#This Row],[ID RIESGO]]="","",IF(Tabla46[[#This Row],[DESCRIPCION DEL CONTROL]]="",0,15))</f>
        <v/>
      </c>
      <c r="O304" s="190" t="str">
        <f>IF(Tabla46[[#This Row],[ID RIESGO]]="","",IF(Tabla46[[#This Row],[RESPONSABLE DEL CONTROL (CARGO)]]="",0,20))</f>
        <v/>
      </c>
      <c r="P304" s="399">
        <f>IF(Tabla46[[#This Row],[PERIODICIDAD DE EJECUCIÓN DEL CONTROL]]="",0,20)</f>
        <v>0</v>
      </c>
      <c r="Q30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4" s="399" t="str">
        <f>IF(ISTEXT(Tabla46[[#This Row],[VALOR EVALUACION DISENO]]),"",IF(Tabla46[[#This Row],[VALOR EVALUACION DISENO]]&gt;96,DATOS!$AV$21,IF(Tabla46[[#This Row],[VALOR EVALUACION DISENO]]&gt;=86,DATOS!$AV$22,DATOS!$AV$23)))</f>
        <v/>
      </c>
      <c r="S304" s="324"/>
      <c r="T304" s="146" t="str">
        <f>IFERROR(VLOOKUP(Tabla46[[#This Row],[% DE CUMPLIMIENTO DE LA EJECUCION DEL CONTROL]],DATOS!$AS$39:$AT$41,2,0),"")</f>
        <v/>
      </c>
      <c r="U304" s="147" t="str">
        <f>IF(Tabla46[[#This Row],[RESULTADO EVALUACIÓN DEL DISEÑO DEL CONTROL]]="","",SUMIFS(DATOS!$AT$50:$AT$58,DATOS!$AR$50:$AR$58,Tabla46[[#This Row],[RESULTADO EVALUACIÓN DEL DISEÑO DEL CONTROL]],DATOS!$AS$50:$AS$58,Tabla46[[#This Row],[RESULTADO EVALUACION DE LA EJECUCION]]))</f>
        <v/>
      </c>
    </row>
    <row r="305" spans="1:21" ht="15" customHeight="1" x14ac:dyDescent="0.25">
      <c r="A305" s="7"/>
      <c r="B305" s="5"/>
      <c r="C305" s="5"/>
      <c r="D305" s="80"/>
      <c r="E305" s="10"/>
      <c r="F305" s="197"/>
      <c r="G305" s="146" t="str">
        <f>IFERROR(VLOOKUP(Tabla46[[#This Row],[ID RIESGO]],'1. IDENTIFICACION DEL RIESGO'!$AB$27:$AL$38,11,0),"")</f>
        <v/>
      </c>
      <c r="H305" s="197"/>
      <c r="I305" s="197"/>
      <c r="J305" s="197"/>
      <c r="K305" s="197"/>
      <c r="L305" s="199"/>
      <c r="M305" s="199"/>
      <c r="N305" s="197" t="str">
        <f>IF(Tabla46[[#This Row],[ID RIESGO]]="","",IF(Tabla46[[#This Row],[DESCRIPCION DEL CONTROL]]="",0,15))</f>
        <v/>
      </c>
      <c r="O305" s="190" t="str">
        <f>IF(Tabla46[[#This Row],[ID RIESGO]]="","",IF(Tabla46[[#This Row],[RESPONSABLE DEL CONTROL (CARGO)]]="",0,20))</f>
        <v/>
      </c>
      <c r="P305" s="399">
        <f>IF(Tabla46[[#This Row],[PERIODICIDAD DE EJECUCIÓN DEL CONTROL]]="",0,20)</f>
        <v>0</v>
      </c>
      <c r="Q30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5" s="399" t="str">
        <f>IF(ISTEXT(Tabla46[[#This Row],[VALOR EVALUACION DISENO]]),"",IF(Tabla46[[#This Row],[VALOR EVALUACION DISENO]]&gt;96,DATOS!$AV$21,IF(Tabla46[[#This Row],[VALOR EVALUACION DISENO]]&gt;=86,DATOS!$AV$22,DATOS!$AV$23)))</f>
        <v/>
      </c>
      <c r="S305" s="324"/>
      <c r="T305" s="146" t="str">
        <f>IFERROR(VLOOKUP(Tabla46[[#This Row],[% DE CUMPLIMIENTO DE LA EJECUCION DEL CONTROL]],DATOS!$AS$39:$AT$41,2,0),"")</f>
        <v/>
      </c>
      <c r="U305" s="147" t="str">
        <f>IF(Tabla46[[#This Row],[RESULTADO EVALUACIÓN DEL DISEÑO DEL CONTROL]]="","",SUMIFS(DATOS!$AT$50:$AT$58,DATOS!$AR$50:$AR$58,Tabla46[[#This Row],[RESULTADO EVALUACIÓN DEL DISEÑO DEL CONTROL]],DATOS!$AS$50:$AS$58,Tabla46[[#This Row],[RESULTADO EVALUACION DE LA EJECUCION]]))</f>
        <v/>
      </c>
    </row>
    <row r="306" spans="1:21" ht="15" customHeight="1" x14ac:dyDescent="0.25">
      <c r="A306" s="7"/>
      <c r="B306" s="5"/>
      <c r="C306" s="5"/>
      <c r="D306" s="80"/>
      <c r="E306" s="10"/>
      <c r="F306" s="197"/>
      <c r="G306" s="146" t="str">
        <f>IFERROR(VLOOKUP(Tabla46[[#This Row],[ID RIESGO]],'1. IDENTIFICACION DEL RIESGO'!$AB$27:$AL$38,11,0),"")</f>
        <v/>
      </c>
      <c r="H306" s="197"/>
      <c r="I306" s="197"/>
      <c r="J306" s="197"/>
      <c r="K306" s="197"/>
      <c r="L306" s="199"/>
      <c r="M306" s="199"/>
      <c r="N306" s="197" t="str">
        <f>IF(Tabla46[[#This Row],[ID RIESGO]]="","",IF(Tabla46[[#This Row],[DESCRIPCION DEL CONTROL]]="",0,15))</f>
        <v/>
      </c>
      <c r="O306" s="190" t="str">
        <f>IF(Tabla46[[#This Row],[ID RIESGO]]="","",IF(Tabla46[[#This Row],[RESPONSABLE DEL CONTROL (CARGO)]]="",0,20))</f>
        <v/>
      </c>
      <c r="P306" s="399">
        <f>IF(Tabla46[[#This Row],[PERIODICIDAD DE EJECUCIÓN DEL CONTROL]]="",0,20)</f>
        <v>0</v>
      </c>
      <c r="Q30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6" s="399" t="str">
        <f>IF(ISTEXT(Tabla46[[#This Row],[VALOR EVALUACION DISENO]]),"",IF(Tabla46[[#This Row],[VALOR EVALUACION DISENO]]&gt;96,DATOS!$AV$21,IF(Tabla46[[#This Row],[VALOR EVALUACION DISENO]]&gt;=86,DATOS!$AV$22,DATOS!$AV$23)))</f>
        <v/>
      </c>
      <c r="S306" s="324"/>
      <c r="T306" s="146" t="str">
        <f>IFERROR(VLOOKUP(Tabla46[[#This Row],[% DE CUMPLIMIENTO DE LA EJECUCION DEL CONTROL]],DATOS!$AS$39:$AT$41,2,0),"")</f>
        <v/>
      </c>
      <c r="U306" s="147" t="str">
        <f>IF(Tabla46[[#This Row],[RESULTADO EVALUACIÓN DEL DISEÑO DEL CONTROL]]="","",SUMIFS(DATOS!$AT$50:$AT$58,DATOS!$AR$50:$AR$58,Tabla46[[#This Row],[RESULTADO EVALUACIÓN DEL DISEÑO DEL CONTROL]],DATOS!$AS$50:$AS$58,Tabla46[[#This Row],[RESULTADO EVALUACION DE LA EJECUCION]]))</f>
        <v/>
      </c>
    </row>
    <row r="307" spans="1:21" ht="15" customHeight="1" x14ac:dyDescent="0.25">
      <c r="A307" s="7"/>
      <c r="B307" s="5"/>
      <c r="C307" s="5"/>
      <c r="D307" s="80"/>
      <c r="E307" s="10"/>
      <c r="F307" s="197"/>
      <c r="G307" s="146" t="str">
        <f>IFERROR(VLOOKUP(Tabla46[[#This Row],[ID RIESGO]],'1. IDENTIFICACION DEL RIESGO'!$AB$27:$AL$38,11,0),"")</f>
        <v/>
      </c>
      <c r="H307" s="197"/>
      <c r="I307" s="197"/>
      <c r="J307" s="197"/>
      <c r="K307" s="197"/>
      <c r="L307" s="199"/>
      <c r="M307" s="199"/>
      <c r="N307" s="197" t="str">
        <f>IF(Tabla46[[#This Row],[ID RIESGO]]="","",IF(Tabla46[[#This Row],[DESCRIPCION DEL CONTROL]]="",0,15))</f>
        <v/>
      </c>
      <c r="O307" s="190" t="str">
        <f>IF(Tabla46[[#This Row],[ID RIESGO]]="","",IF(Tabla46[[#This Row],[RESPONSABLE DEL CONTROL (CARGO)]]="",0,20))</f>
        <v/>
      </c>
      <c r="P307" s="399">
        <f>IF(Tabla46[[#This Row],[PERIODICIDAD DE EJECUCIÓN DEL CONTROL]]="",0,20)</f>
        <v>0</v>
      </c>
      <c r="Q30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7" s="399" t="str">
        <f>IF(ISTEXT(Tabla46[[#This Row],[VALOR EVALUACION DISENO]]),"",IF(Tabla46[[#This Row],[VALOR EVALUACION DISENO]]&gt;96,DATOS!$AV$21,IF(Tabla46[[#This Row],[VALOR EVALUACION DISENO]]&gt;=86,DATOS!$AV$22,DATOS!$AV$23)))</f>
        <v/>
      </c>
      <c r="S307" s="324"/>
      <c r="T307" s="146" t="str">
        <f>IFERROR(VLOOKUP(Tabla46[[#This Row],[% DE CUMPLIMIENTO DE LA EJECUCION DEL CONTROL]],DATOS!$AS$39:$AT$41,2,0),"")</f>
        <v/>
      </c>
      <c r="U307" s="147" t="str">
        <f>IF(Tabla46[[#This Row],[RESULTADO EVALUACIÓN DEL DISEÑO DEL CONTROL]]="","",SUMIFS(DATOS!$AT$50:$AT$58,DATOS!$AR$50:$AR$58,Tabla46[[#This Row],[RESULTADO EVALUACIÓN DEL DISEÑO DEL CONTROL]],DATOS!$AS$50:$AS$58,Tabla46[[#This Row],[RESULTADO EVALUACION DE LA EJECUCION]]))</f>
        <v/>
      </c>
    </row>
    <row r="308" spans="1:21" ht="15" customHeight="1" x14ac:dyDescent="0.25">
      <c r="A308" s="7"/>
      <c r="B308" s="5"/>
      <c r="C308" s="5"/>
      <c r="D308" s="80"/>
      <c r="E308" s="10"/>
      <c r="F308" s="197"/>
      <c r="G308" s="146" t="str">
        <f>IFERROR(VLOOKUP(Tabla46[[#This Row],[ID RIESGO]],'1. IDENTIFICACION DEL RIESGO'!$AB$27:$AL$38,11,0),"")</f>
        <v/>
      </c>
      <c r="H308" s="197"/>
      <c r="I308" s="197"/>
      <c r="J308" s="197"/>
      <c r="K308" s="197"/>
      <c r="L308" s="199"/>
      <c r="M308" s="199"/>
      <c r="N308" s="197" t="str">
        <f>IF(Tabla46[[#This Row],[ID RIESGO]]="","",IF(Tabla46[[#This Row],[DESCRIPCION DEL CONTROL]]="",0,15))</f>
        <v/>
      </c>
      <c r="O308" s="190" t="str">
        <f>IF(Tabla46[[#This Row],[ID RIESGO]]="","",IF(Tabla46[[#This Row],[RESPONSABLE DEL CONTROL (CARGO)]]="",0,20))</f>
        <v/>
      </c>
      <c r="P308" s="399">
        <f>IF(Tabla46[[#This Row],[PERIODICIDAD DE EJECUCIÓN DEL CONTROL]]="",0,20)</f>
        <v>0</v>
      </c>
      <c r="Q30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8" s="399" t="str">
        <f>IF(ISTEXT(Tabla46[[#This Row],[VALOR EVALUACION DISENO]]),"",IF(Tabla46[[#This Row],[VALOR EVALUACION DISENO]]&gt;96,DATOS!$AV$21,IF(Tabla46[[#This Row],[VALOR EVALUACION DISENO]]&gt;=86,DATOS!$AV$22,DATOS!$AV$23)))</f>
        <v/>
      </c>
      <c r="S308" s="324"/>
      <c r="T308" s="146" t="str">
        <f>IFERROR(VLOOKUP(Tabla46[[#This Row],[% DE CUMPLIMIENTO DE LA EJECUCION DEL CONTROL]],DATOS!$AS$39:$AT$41,2,0),"")</f>
        <v/>
      </c>
      <c r="U308" s="147" t="str">
        <f>IF(Tabla46[[#This Row],[RESULTADO EVALUACIÓN DEL DISEÑO DEL CONTROL]]="","",SUMIFS(DATOS!$AT$50:$AT$58,DATOS!$AR$50:$AR$58,Tabla46[[#This Row],[RESULTADO EVALUACIÓN DEL DISEÑO DEL CONTROL]],DATOS!$AS$50:$AS$58,Tabla46[[#This Row],[RESULTADO EVALUACION DE LA EJECUCION]]))</f>
        <v/>
      </c>
    </row>
    <row r="309" spans="1:21" ht="15" customHeight="1" x14ac:dyDescent="0.25">
      <c r="A309" s="7"/>
      <c r="B309" s="5"/>
      <c r="C309" s="5"/>
      <c r="D309" s="80"/>
      <c r="E309" s="10"/>
      <c r="F309" s="197"/>
      <c r="G309" s="146" t="str">
        <f>IFERROR(VLOOKUP(Tabla46[[#This Row],[ID RIESGO]],'1. IDENTIFICACION DEL RIESGO'!$AB$27:$AL$38,11,0),"")</f>
        <v/>
      </c>
      <c r="H309" s="197"/>
      <c r="I309" s="197"/>
      <c r="J309" s="197"/>
      <c r="K309" s="197"/>
      <c r="L309" s="199"/>
      <c r="M309" s="199"/>
      <c r="N309" s="197" t="str">
        <f>IF(Tabla46[[#This Row],[ID RIESGO]]="","",IF(Tabla46[[#This Row],[DESCRIPCION DEL CONTROL]]="",0,15))</f>
        <v/>
      </c>
      <c r="O309" s="190" t="str">
        <f>IF(Tabla46[[#This Row],[ID RIESGO]]="","",IF(Tabla46[[#This Row],[RESPONSABLE DEL CONTROL (CARGO)]]="",0,20))</f>
        <v/>
      </c>
      <c r="P309" s="399">
        <f>IF(Tabla46[[#This Row],[PERIODICIDAD DE EJECUCIÓN DEL CONTROL]]="",0,20)</f>
        <v>0</v>
      </c>
      <c r="Q30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9" s="399" t="str">
        <f>IF(ISTEXT(Tabla46[[#This Row],[VALOR EVALUACION DISENO]]),"",IF(Tabla46[[#This Row],[VALOR EVALUACION DISENO]]&gt;96,DATOS!$AV$21,IF(Tabla46[[#This Row],[VALOR EVALUACION DISENO]]&gt;=86,DATOS!$AV$22,DATOS!$AV$23)))</f>
        <v/>
      </c>
      <c r="S309" s="324"/>
      <c r="T309" s="146" t="str">
        <f>IFERROR(VLOOKUP(Tabla46[[#This Row],[% DE CUMPLIMIENTO DE LA EJECUCION DEL CONTROL]],DATOS!$AS$39:$AT$41,2,0),"")</f>
        <v/>
      </c>
      <c r="U309" s="147" t="str">
        <f>IF(Tabla46[[#This Row],[RESULTADO EVALUACIÓN DEL DISEÑO DEL CONTROL]]="","",SUMIFS(DATOS!$AT$50:$AT$58,DATOS!$AR$50:$AR$58,Tabla46[[#This Row],[RESULTADO EVALUACIÓN DEL DISEÑO DEL CONTROL]],DATOS!$AS$50:$AS$58,Tabla46[[#This Row],[RESULTADO EVALUACION DE LA EJECUCION]]))</f>
        <v/>
      </c>
    </row>
    <row r="310" spans="1:21" ht="15" customHeight="1" x14ac:dyDescent="0.25">
      <c r="A310" s="7"/>
      <c r="B310" s="5"/>
      <c r="C310" s="5"/>
      <c r="D310" s="80"/>
      <c r="E310" s="10"/>
      <c r="F310" s="197"/>
      <c r="G310" s="146" t="str">
        <f>IFERROR(VLOOKUP(Tabla46[[#This Row],[ID RIESGO]],'1. IDENTIFICACION DEL RIESGO'!$AB$27:$AL$38,11,0),"")</f>
        <v/>
      </c>
      <c r="H310" s="197"/>
      <c r="I310" s="197"/>
      <c r="J310" s="197"/>
      <c r="K310" s="197"/>
      <c r="L310" s="199"/>
      <c r="M310" s="199"/>
      <c r="N310" s="197" t="str">
        <f>IF(Tabla46[[#This Row],[ID RIESGO]]="","",IF(Tabla46[[#This Row],[DESCRIPCION DEL CONTROL]]="",0,15))</f>
        <v/>
      </c>
      <c r="O310" s="190" t="str">
        <f>IF(Tabla46[[#This Row],[ID RIESGO]]="","",IF(Tabla46[[#This Row],[RESPONSABLE DEL CONTROL (CARGO)]]="",0,20))</f>
        <v/>
      </c>
      <c r="P310" s="399">
        <f>IF(Tabla46[[#This Row],[PERIODICIDAD DE EJECUCIÓN DEL CONTROL]]="",0,20)</f>
        <v>0</v>
      </c>
      <c r="Q31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0" s="399" t="str">
        <f>IF(ISTEXT(Tabla46[[#This Row],[VALOR EVALUACION DISENO]]),"",IF(Tabla46[[#This Row],[VALOR EVALUACION DISENO]]&gt;96,DATOS!$AV$21,IF(Tabla46[[#This Row],[VALOR EVALUACION DISENO]]&gt;=86,DATOS!$AV$22,DATOS!$AV$23)))</f>
        <v/>
      </c>
      <c r="S310" s="324"/>
      <c r="T310" s="146" t="str">
        <f>IFERROR(VLOOKUP(Tabla46[[#This Row],[% DE CUMPLIMIENTO DE LA EJECUCION DEL CONTROL]],DATOS!$AS$39:$AT$41,2,0),"")</f>
        <v/>
      </c>
      <c r="U310" s="147" t="str">
        <f>IF(Tabla46[[#This Row],[RESULTADO EVALUACIÓN DEL DISEÑO DEL CONTROL]]="","",SUMIFS(DATOS!$AT$50:$AT$58,DATOS!$AR$50:$AR$58,Tabla46[[#This Row],[RESULTADO EVALUACIÓN DEL DISEÑO DEL CONTROL]],DATOS!$AS$50:$AS$58,Tabla46[[#This Row],[RESULTADO EVALUACION DE LA EJECUCION]]))</f>
        <v/>
      </c>
    </row>
    <row r="311" spans="1:21" ht="15" customHeight="1" x14ac:dyDescent="0.25">
      <c r="A311" s="7"/>
      <c r="B311" s="5"/>
      <c r="C311" s="5"/>
      <c r="D311" s="80"/>
      <c r="E311" s="10"/>
      <c r="F311" s="197"/>
      <c r="G311" s="146" t="str">
        <f>IFERROR(VLOOKUP(Tabla46[[#This Row],[ID RIESGO]],'1. IDENTIFICACION DEL RIESGO'!$AB$27:$AL$38,11,0),"")</f>
        <v/>
      </c>
      <c r="H311" s="197"/>
      <c r="I311" s="197"/>
      <c r="J311" s="197"/>
      <c r="K311" s="197"/>
      <c r="L311" s="199"/>
      <c r="M311" s="199"/>
      <c r="N311" s="197" t="str">
        <f>IF(Tabla46[[#This Row],[ID RIESGO]]="","",IF(Tabla46[[#This Row],[DESCRIPCION DEL CONTROL]]="",0,15))</f>
        <v/>
      </c>
      <c r="O311" s="190" t="str">
        <f>IF(Tabla46[[#This Row],[ID RIESGO]]="","",IF(Tabla46[[#This Row],[RESPONSABLE DEL CONTROL (CARGO)]]="",0,20))</f>
        <v/>
      </c>
      <c r="P311" s="399">
        <f>IF(Tabla46[[#This Row],[PERIODICIDAD DE EJECUCIÓN DEL CONTROL]]="",0,20)</f>
        <v>0</v>
      </c>
      <c r="Q31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1" s="399" t="str">
        <f>IF(ISTEXT(Tabla46[[#This Row],[VALOR EVALUACION DISENO]]),"",IF(Tabla46[[#This Row],[VALOR EVALUACION DISENO]]&gt;96,DATOS!$AV$21,IF(Tabla46[[#This Row],[VALOR EVALUACION DISENO]]&gt;=86,DATOS!$AV$22,DATOS!$AV$23)))</f>
        <v/>
      </c>
      <c r="S311" s="324"/>
      <c r="T311" s="146" t="str">
        <f>IFERROR(VLOOKUP(Tabla46[[#This Row],[% DE CUMPLIMIENTO DE LA EJECUCION DEL CONTROL]],DATOS!$AS$39:$AT$41,2,0),"")</f>
        <v/>
      </c>
      <c r="U311" s="147" t="str">
        <f>IF(Tabla46[[#This Row],[RESULTADO EVALUACIÓN DEL DISEÑO DEL CONTROL]]="","",SUMIFS(DATOS!$AT$50:$AT$58,DATOS!$AR$50:$AR$58,Tabla46[[#This Row],[RESULTADO EVALUACIÓN DEL DISEÑO DEL CONTROL]],DATOS!$AS$50:$AS$58,Tabla46[[#This Row],[RESULTADO EVALUACION DE LA EJECUCION]]))</f>
        <v/>
      </c>
    </row>
    <row r="312" spans="1:21" ht="15" customHeight="1" x14ac:dyDescent="0.25">
      <c r="A312" s="7"/>
      <c r="B312" s="5"/>
      <c r="C312" s="5"/>
      <c r="D312" s="80"/>
      <c r="E312" s="10"/>
      <c r="F312" s="197"/>
      <c r="G312" s="146" t="str">
        <f>IFERROR(VLOOKUP(Tabla46[[#This Row],[ID RIESGO]],'1. IDENTIFICACION DEL RIESGO'!$AB$27:$AL$38,11,0),"")</f>
        <v/>
      </c>
      <c r="H312" s="197"/>
      <c r="I312" s="197"/>
      <c r="J312" s="197"/>
      <c r="K312" s="197"/>
      <c r="L312" s="199"/>
      <c r="M312" s="199"/>
      <c r="N312" s="197" t="str">
        <f>IF(Tabla46[[#This Row],[ID RIESGO]]="","",IF(Tabla46[[#This Row],[DESCRIPCION DEL CONTROL]]="",0,15))</f>
        <v/>
      </c>
      <c r="O312" s="190" t="str">
        <f>IF(Tabla46[[#This Row],[ID RIESGO]]="","",IF(Tabla46[[#This Row],[RESPONSABLE DEL CONTROL (CARGO)]]="",0,20))</f>
        <v/>
      </c>
      <c r="P312" s="399">
        <f>IF(Tabla46[[#This Row],[PERIODICIDAD DE EJECUCIÓN DEL CONTROL]]="",0,20)</f>
        <v>0</v>
      </c>
      <c r="Q31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2" s="399" t="str">
        <f>IF(ISTEXT(Tabla46[[#This Row],[VALOR EVALUACION DISENO]]),"",IF(Tabla46[[#This Row],[VALOR EVALUACION DISENO]]&gt;96,DATOS!$AV$21,IF(Tabla46[[#This Row],[VALOR EVALUACION DISENO]]&gt;=86,DATOS!$AV$22,DATOS!$AV$23)))</f>
        <v/>
      </c>
      <c r="S312" s="324"/>
      <c r="T312" s="146" t="str">
        <f>IFERROR(VLOOKUP(Tabla46[[#This Row],[% DE CUMPLIMIENTO DE LA EJECUCION DEL CONTROL]],DATOS!$AS$39:$AT$41,2,0),"")</f>
        <v/>
      </c>
      <c r="U312" s="147" t="str">
        <f>IF(Tabla46[[#This Row],[RESULTADO EVALUACIÓN DEL DISEÑO DEL CONTROL]]="","",SUMIFS(DATOS!$AT$50:$AT$58,DATOS!$AR$50:$AR$58,Tabla46[[#This Row],[RESULTADO EVALUACIÓN DEL DISEÑO DEL CONTROL]],DATOS!$AS$50:$AS$58,Tabla46[[#This Row],[RESULTADO EVALUACION DE LA EJECUCION]]))</f>
        <v/>
      </c>
    </row>
    <row r="313" spans="1:21" ht="15" customHeight="1" x14ac:dyDescent="0.25">
      <c r="A313" s="7"/>
      <c r="B313" s="5"/>
      <c r="C313" s="5"/>
      <c r="D313" s="80"/>
      <c r="E313" s="10"/>
      <c r="F313" s="197"/>
      <c r="G313" s="146" t="str">
        <f>IFERROR(VLOOKUP(Tabla46[[#This Row],[ID RIESGO]],'1. IDENTIFICACION DEL RIESGO'!$AB$27:$AL$38,11,0),"")</f>
        <v/>
      </c>
      <c r="H313" s="197"/>
      <c r="I313" s="197"/>
      <c r="J313" s="197"/>
      <c r="K313" s="197"/>
      <c r="L313" s="199"/>
      <c r="M313" s="199"/>
      <c r="N313" s="197" t="str">
        <f>IF(Tabla46[[#This Row],[ID RIESGO]]="","",IF(Tabla46[[#This Row],[DESCRIPCION DEL CONTROL]]="",0,15))</f>
        <v/>
      </c>
      <c r="O313" s="190" t="str">
        <f>IF(Tabla46[[#This Row],[ID RIESGO]]="","",IF(Tabla46[[#This Row],[RESPONSABLE DEL CONTROL (CARGO)]]="",0,20))</f>
        <v/>
      </c>
      <c r="P313" s="399">
        <f>IF(Tabla46[[#This Row],[PERIODICIDAD DE EJECUCIÓN DEL CONTROL]]="",0,20)</f>
        <v>0</v>
      </c>
      <c r="Q31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3" s="399" t="str">
        <f>IF(ISTEXT(Tabla46[[#This Row],[VALOR EVALUACION DISENO]]),"",IF(Tabla46[[#This Row],[VALOR EVALUACION DISENO]]&gt;96,DATOS!$AV$21,IF(Tabla46[[#This Row],[VALOR EVALUACION DISENO]]&gt;=86,DATOS!$AV$22,DATOS!$AV$23)))</f>
        <v/>
      </c>
      <c r="S313" s="324"/>
      <c r="T313" s="146" t="str">
        <f>IFERROR(VLOOKUP(Tabla46[[#This Row],[% DE CUMPLIMIENTO DE LA EJECUCION DEL CONTROL]],DATOS!$AS$39:$AT$41,2,0),"")</f>
        <v/>
      </c>
      <c r="U313" s="147" t="str">
        <f>IF(Tabla46[[#This Row],[RESULTADO EVALUACIÓN DEL DISEÑO DEL CONTROL]]="","",SUMIFS(DATOS!$AT$50:$AT$58,DATOS!$AR$50:$AR$58,Tabla46[[#This Row],[RESULTADO EVALUACIÓN DEL DISEÑO DEL CONTROL]],DATOS!$AS$50:$AS$58,Tabla46[[#This Row],[RESULTADO EVALUACION DE LA EJECUCION]]))</f>
        <v/>
      </c>
    </row>
    <row r="314" spans="1:21" ht="15" customHeight="1" x14ac:dyDescent="0.25">
      <c r="A314" s="7"/>
      <c r="B314" s="5"/>
      <c r="C314" s="5"/>
      <c r="D314" s="80"/>
      <c r="E314" s="10"/>
      <c r="F314" s="197"/>
      <c r="G314" s="146" t="str">
        <f>IFERROR(VLOOKUP(Tabla46[[#This Row],[ID RIESGO]],'1. IDENTIFICACION DEL RIESGO'!$AB$27:$AL$38,11,0),"")</f>
        <v/>
      </c>
      <c r="H314" s="197"/>
      <c r="I314" s="197"/>
      <c r="J314" s="197"/>
      <c r="K314" s="197"/>
      <c r="L314" s="199"/>
      <c r="M314" s="199"/>
      <c r="N314" s="197" t="str">
        <f>IF(Tabla46[[#This Row],[ID RIESGO]]="","",IF(Tabla46[[#This Row],[DESCRIPCION DEL CONTROL]]="",0,15))</f>
        <v/>
      </c>
      <c r="O314" s="190" t="str">
        <f>IF(Tabla46[[#This Row],[ID RIESGO]]="","",IF(Tabla46[[#This Row],[RESPONSABLE DEL CONTROL (CARGO)]]="",0,20))</f>
        <v/>
      </c>
      <c r="P314" s="399">
        <f>IF(Tabla46[[#This Row],[PERIODICIDAD DE EJECUCIÓN DEL CONTROL]]="",0,20)</f>
        <v>0</v>
      </c>
      <c r="Q31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4" s="399" t="str">
        <f>IF(ISTEXT(Tabla46[[#This Row],[VALOR EVALUACION DISENO]]),"",IF(Tabla46[[#This Row],[VALOR EVALUACION DISENO]]&gt;96,DATOS!$AV$21,IF(Tabla46[[#This Row],[VALOR EVALUACION DISENO]]&gt;=86,DATOS!$AV$22,DATOS!$AV$23)))</f>
        <v/>
      </c>
      <c r="S314" s="324"/>
      <c r="T314" s="146" t="str">
        <f>IFERROR(VLOOKUP(Tabla46[[#This Row],[% DE CUMPLIMIENTO DE LA EJECUCION DEL CONTROL]],DATOS!$AS$39:$AT$41,2,0),"")</f>
        <v/>
      </c>
      <c r="U314" s="147" t="str">
        <f>IF(Tabla46[[#This Row],[RESULTADO EVALUACIÓN DEL DISEÑO DEL CONTROL]]="","",SUMIFS(DATOS!$AT$50:$AT$58,DATOS!$AR$50:$AR$58,Tabla46[[#This Row],[RESULTADO EVALUACIÓN DEL DISEÑO DEL CONTROL]],DATOS!$AS$50:$AS$58,Tabla46[[#This Row],[RESULTADO EVALUACION DE LA EJECUCION]]))</f>
        <v/>
      </c>
    </row>
    <row r="315" spans="1:21" ht="15" customHeight="1" x14ac:dyDescent="0.25">
      <c r="A315" s="7"/>
      <c r="B315" s="5"/>
      <c r="C315" s="5"/>
      <c r="D315" s="80"/>
      <c r="E315" s="10"/>
      <c r="F315" s="197"/>
      <c r="G315" s="146" t="str">
        <f>IFERROR(VLOOKUP(Tabla46[[#This Row],[ID RIESGO]],'1. IDENTIFICACION DEL RIESGO'!$AB$27:$AL$38,11,0),"")</f>
        <v/>
      </c>
      <c r="H315" s="197"/>
      <c r="I315" s="197"/>
      <c r="J315" s="197"/>
      <c r="K315" s="197"/>
      <c r="L315" s="199"/>
      <c r="M315" s="199"/>
      <c r="N315" s="197" t="str">
        <f>IF(Tabla46[[#This Row],[ID RIESGO]]="","",IF(Tabla46[[#This Row],[DESCRIPCION DEL CONTROL]]="",0,15))</f>
        <v/>
      </c>
      <c r="O315" s="190" t="str">
        <f>IF(Tabla46[[#This Row],[ID RIESGO]]="","",IF(Tabla46[[#This Row],[RESPONSABLE DEL CONTROL (CARGO)]]="",0,20))</f>
        <v/>
      </c>
      <c r="P315" s="399">
        <f>IF(Tabla46[[#This Row],[PERIODICIDAD DE EJECUCIÓN DEL CONTROL]]="",0,20)</f>
        <v>0</v>
      </c>
      <c r="Q31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5" s="399" t="str">
        <f>IF(ISTEXT(Tabla46[[#This Row],[VALOR EVALUACION DISENO]]),"",IF(Tabla46[[#This Row],[VALOR EVALUACION DISENO]]&gt;96,DATOS!$AV$21,IF(Tabla46[[#This Row],[VALOR EVALUACION DISENO]]&gt;=86,DATOS!$AV$22,DATOS!$AV$23)))</f>
        <v/>
      </c>
      <c r="S315" s="324"/>
      <c r="T315" s="146" t="str">
        <f>IFERROR(VLOOKUP(Tabla46[[#This Row],[% DE CUMPLIMIENTO DE LA EJECUCION DEL CONTROL]],DATOS!$AS$39:$AT$41,2,0),"")</f>
        <v/>
      </c>
      <c r="U315" s="147" t="str">
        <f>IF(Tabla46[[#This Row],[RESULTADO EVALUACIÓN DEL DISEÑO DEL CONTROL]]="","",SUMIFS(DATOS!$AT$50:$AT$58,DATOS!$AR$50:$AR$58,Tabla46[[#This Row],[RESULTADO EVALUACIÓN DEL DISEÑO DEL CONTROL]],DATOS!$AS$50:$AS$58,Tabla46[[#This Row],[RESULTADO EVALUACION DE LA EJECUCION]]))</f>
        <v/>
      </c>
    </row>
    <row r="316" spans="1:21" ht="15" customHeight="1" x14ac:dyDescent="0.25">
      <c r="A316" s="7"/>
      <c r="B316" s="5"/>
      <c r="C316" s="5"/>
      <c r="D316" s="80"/>
      <c r="E316" s="10"/>
      <c r="F316" s="197"/>
      <c r="G316" s="146" t="str">
        <f>IFERROR(VLOOKUP(Tabla46[[#This Row],[ID RIESGO]],'1. IDENTIFICACION DEL RIESGO'!$AB$27:$AL$38,11,0),"")</f>
        <v/>
      </c>
      <c r="H316" s="197"/>
      <c r="I316" s="197"/>
      <c r="J316" s="197"/>
      <c r="K316" s="197"/>
      <c r="L316" s="199"/>
      <c r="M316" s="199"/>
      <c r="N316" s="197" t="str">
        <f>IF(Tabla46[[#This Row],[ID RIESGO]]="","",IF(Tabla46[[#This Row],[DESCRIPCION DEL CONTROL]]="",0,15))</f>
        <v/>
      </c>
      <c r="O316" s="190" t="str">
        <f>IF(Tabla46[[#This Row],[ID RIESGO]]="","",IF(Tabla46[[#This Row],[RESPONSABLE DEL CONTROL (CARGO)]]="",0,20))</f>
        <v/>
      </c>
      <c r="P316" s="399">
        <f>IF(Tabla46[[#This Row],[PERIODICIDAD DE EJECUCIÓN DEL CONTROL]]="",0,20)</f>
        <v>0</v>
      </c>
      <c r="Q31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6" s="399" t="str">
        <f>IF(ISTEXT(Tabla46[[#This Row],[VALOR EVALUACION DISENO]]),"",IF(Tabla46[[#This Row],[VALOR EVALUACION DISENO]]&gt;96,DATOS!$AV$21,IF(Tabla46[[#This Row],[VALOR EVALUACION DISENO]]&gt;=86,DATOS!$AV$22,DATOS!$AV$23)))</f>
        <v/>
      </c>
      <c r="S316" s="324"/>
      <c r="T316" s="146" t="str">
        <f>IFERROR(VLOOKUP(Tabla46[[#This Row],[% DE CUMPLIMIENTO DE LA EJECUCION DEL CONTROL]],DATOS!$AS$39:$AT$41,2,0),"")</f>
        <v/>
      </c>
      <c r="U316" s="147" t="str">
        <f>IF(Tabla46[[#This Row],[RESULTADO EVALUACIÓN DEL DISEÑO DEL CONTROL]]="","",SUMIFS(DATOS!$AT$50:$AT$58,DATOS!$AR$50:$AR$58,Tabla46[[#This Row],[RESULTADO EVALUACIÓN DEL DISEÑO DEL CONTROL]],DATOS!$AS$50:$AS$58,Tabla46[[#This Row],[RESULTADO EVALUACION DE LA EJECUCION]]))</f>
        <v/>
      </c>
    </row>
    <row r="317" spans="1:21" ht="15" customHeight="1" x14ac:dyDescent="0.25">
      <c r="A317" s="7"/>
      <c r="B317" s="5"/>
      <c r="C317" s="5"/>
      <c r="D317" s="80"/>
      <c r="E317" s="10"/>
      <c r="F317" s="197"/>
      <c r="G317" s="146" t="str">
        <f>IFERROR(VLOOKUP(Tabla46[[#This Row],[ID RIESGO]],'1. IDENTIFICACION DEL RIESGO'!$AB$27:$AL$38,11,0),"")</f>
        <v/>
      </c>
      <c r="H317" s="197"/>
      <c r="I317" s="197"/>
      <c r="J317" s="197"/>
      <c r="K317" s="197"/>
      <c r="L317" s="199"/>
      <c r="M317" s="199"/>
      <c r="N317" s="197" t="str">
        <f>IF(Tabla46[[#This Row],[ID RIESGO]]="","",IF(Tabla46[[#This Row],[DESCRIPCION DEL CONTROL]]="",0,15))</f>
        <v/>
      </c>
      <c r="O317" s="190" t="str">
        <f>IF(Tabla46[[#This Row],[ID RIESGO]]="","",IF(Tabla46[[#This Row],[RESPONSABLE DEL CONTROL (CARGO)]]="",0,20))</f>
        <v/>
      </c>
      <c r="P317" s="399">
        <f>IF(Tabla46[[#This Row],[PERIODICIDAD DE EJECUCIÓN DEL CONTROL]]="",0,20)</f>
        <v>0</v>
      </c>
      <c r="Q31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7" s="399" t="str">
        <f>IF(ISTEXT(Tabla46[[#This Row],[VALOR EVALUACION DISENO]]),"",IF(Tabla46[[#This Row],[VALOR EVALUACION DISENO]]&gt;96,DATOS!$AV$21,IF(Tabla46[[#This Row],[VALOR EVALUACION DISENO]]&gt;=86,DATOS!$AV$22,DATOS!$AV$23)))</f>
        <v/>
      </c>
      <c r="S317" s="324"/>
      <c r="T317" s="146" t="str">
        <f>IFERROR(VLOOKUP(Tabla46[[#This Row],[% DE CUMPLIMIENTO DE LA EJECUCION DEL CONTROL]],DATOS!$AS$39:$AT$41,2,0),"")</f>
        <v/>
      </c>
      <c r="U317" s="147" t="str">
        <f>IF(Tabla46[[#This Row],[RESULTADO EVALUACIÓN DEL DISEÑO DEL CONTROL]]="","",SUMIFS(DATOS!$AT$50:$AT$58,DATOS!$AR$50:$AR$58,Tabla46[[#This Row],[RESULTADO EVALUACIÓN DEL DISEÑO DEL CONTROL]],DATOS!$AS$50:$AS$58,Tabla46[[#This Row],[RESULTADO EVALUACION DE LA EJECUCION]]))</f>
        <v/>
      </c>
    </row>
    <row r="318" spans="1:21" ht="15" customHeight="1" x14ac:dyDescent="0.25">
      <c r="A318" s="7"/>
      <c r="B318" s="5"/>
      <c r="C318" s="5"/>
      <c r="D318" s="80"/>
      <c r="E318" s="10"/>
      <c r="F318" s="197"/>
      <c r="G318" s="146" t="str">
        <f>IFERROR(VLOOKUP(Tabla46[[#This Row],[ID RIESGO]],'1. IDENTIFICACION DEL RIESGO'!$AB$27:$AL$38,11,0),"")</f>
        <v/>
      </c>
      <c r="H318" s="197"/>
      <c r="I318" s="197"/>
      <c r="J318" s="197"/>
      <c r="K318" s="197"/>
      <c r="L318" s="199"/>
      <c r="M318" s="199"/>
      <c r="N318" s="197" t="str">
        <f>IF(Tabla46[[#This Row],[ID RIESGO]]="","",IF(Tabla46[[#This Row],[DESCRIPCION DEL CONTROL]]="",0,15))</f>
        <v/>
      </c>
      <c r="O318" s="190" t="str">
        <f>IF(Tabla46[[#This Row],[ID RIESGO]]="","",IF(Tabla46[[#This Row],[RESPONSABLE DEL CONTROL (CARGO)]]="",0,20))</f>
        <v/>
      </c>
      <c r="P318" s="399">
        <f>IF(Tabla46[[#This Row],[PERIODICIDAD DE EJECUCIÓN DEL CONTROL]]="",0,20)</f>
        <v>0</v>
      </c>
      <c r="Q31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8" s="399" t="str">
        <f>IF(ISTEXT(Tabla46[[#This Row],[VALOR EVALUACION DISENO]]),"",IF(Tabla46[[#This Row],[VALOR EVALUACION DISENO]]&gt;96,DATOS!$AV$21,IF(Tabla46[[#This Row],[VALOR EVALUACION DISENO]]&gt;=86,DATOS!$AV$22,DATOS!$AV$23)))</f>
        <v/>
      </c>
      <c r="S318" s="324"/>
      <c r="T318" s="146" t="str">
        <f>IFERROR(VLOOKUP(Tabla46[[#This Row],[% DE CUMPLIMIENTO DE LA EJECUCION DEL CONTROL]],DATOS!$AS$39:$AT$41,2,0),"")</f>
        <v/>
      </c>
      <c r="U318" s="147" t="str">
        <f>IF(Tabla46[[#This Row],[RESULTADO EVALUACIÓN DEL DISEÑO DEL CONTROL]]="","",SUMIFS(DATOS!$AT$50:$AT$58,DATOS!$AR$50:$AR$58,Tabla46[[#This Row],[RESULTADO EVALUACIÓN DEL DISEÑO DEL CONTROL]],DATOS!$AS$50:$AS$58,Tabla46[[#This Row],[RESULTADO EVALUACION DE LA EJECUCION]]))</f>
        <v/>
      </c>
    </row>
    <row r="319" spans="1:21" ht="15" customHeight="1" x14ac:dyDescent="0.25">
      <c r="A319" s="7"/>
      <c r="B319" s="5"/>
      <c r="C319" s="5"/>
      <c r="D319" s="80"/>
      <c r="E319" s="10"/>
      <c r="F319" s="197"/>
      <c r="G319" s="146" t="str">
        <f>IFERROR(VLOOKUP(Tabla46[[#This Row],[ID RIESGO]],'1. IDENTIFICACION DEL RIESGO'!$AB$27:$AL$38,11,0),"")</f>
        <v/>
      </c>
      <c r="H319" s="197"/>
      <c r="I319" s="197"/>
      <c r="J319" s="197"/>
      <c r="K319" s="197"/>
      <c r="L319" s="199"/>
      <c r="M319" s="199"/>
      <c r="N319" s="197" t="str">
        <f>IF(Tabla46[[#This Row],[ID RIESGO]]="","",IF(Tabla46[[#This Row],[DESCRIPCION DEL CONTROL]]="",0,15))</f>
        <v/>
      </c>
      <c r="O319" s="190" t="str">
        <f>IF(Tabla46[[#This Row],[ID RIESGO]]="","",IF(Tabla46[[#This Row],[RESPONSABLE DEL CONTROL (CARGO)]]="",0,20))</f>
        <v/>
      </c>
      <c r="P319" s="399">
        <f>IF(Tabla46[[#This Row],[PERIODICIDAD DE EJECUCIÓN DEL CONTROL]]="",0,20)</f>
        <v>0</v>
      </c>
      <c r="Q31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9" s="399" t="str">
        <f>IF(ISTEXT(Tabla46[[#This Row],[VALOR EVALUACION DISENO]]),"",IF(Tabla46[[#This Row],[VALOR EVALUACION DISENO]]&gt;96,DATOS!$AV$21,IF(Tabla46[[#This Row],[VALOR EVALUACION DISENO]]&gt;=86,DATOS!$AV$22,DATOS!$AV$23)))</f>
        <v/>
      </c>
      <c r="S319" s="324"/>
      <c r="T319" s="146" t="str">
        <f>IFERROR(VLOOKUP(Tabla46[[#This Row],[% DE CUMPLIMIENTO DE LA EJECUCION DEL CONTROL]],DATOS!$AS$39:$AT$41,2,0),"")</f>
        <v/>
      </c>
      <c r="U319" s="147" t="str">
        <f>IF(Tabla46[[#This Row],[RESULTADO EVALUACIÓN DEL DISEÑO DEL CONTROL]]="","",SUMIFS(DATOS!$AT$50:$AT$58,DATOS!$AR$50:$AR$58,Tabla46[[#This Row],[RESULTADO EVALUACIÓN DEL DISEÑO DEL CONTROL]],DATOS!$AS$50:$AS$58,Tabla46[[#This Row],[RESULTADO EVALUACION DE LA EJECUCION]]))</f>
        <v/>
      </c>
    </row>
    <row r="320" spans="1:21" ht="15" customHeight="1" x14ac:dyDescent="0.25">
      <c r="A320" s="7"/>
      <c r="B320" s="5"/>
      <c r="C320" s="5"/>
      <c r="D320" s="80"/>
      <c r="E320" s="10"/>
      <c r="F320" s="197"/>
      <c r="G320" s="146" t="str">
        <f>IFERROR(VLOOKUP(Tabla46[[#This Row],[ID RIESGO]],'1. IDENTIFICACION DEL RIESGO'!$AB$27:$AL$38,11,0),"")</f>
        <v/>
      </c>
      <c r="H320" s="197"/>
      <c r="I320" s="197"/>
      <c r="J320" s="197"/>
      <c r="K320" s="197"/>
      <c r="L320" s="199"/>
      <c r="M320" s="199"/>
      <c r="N320" s="197" t="str">
        <f>IF(Tabla46[[#This Row],[ID RIESGO]]="","",IF(Tabla46[[#This Row],[DESCRIPCION DEL CONTROL]]="",0,15))</f>
        <v/>
      </c>
      <c r="O320" s="190" t="str">
        <f>IF(Tabla46[[#This Row],[ID RIESGO]]="","",IF(Tabla46[[#This Row],[RESPONSABLE DEL CONTROL (CARGO)]]="",0,20))</f>
        <v/>
      </c>
      <c r="P320" s="399">
        <f>IF(Tabla46[[#This Row],[PERIODICIDAD DE EJECUCIÓN DEL CONTROL]]="",0,20)</f>
        <v>0</v>
      </c>
      <c r="Q32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0" s="399" t="str">
        <f>IF(ISTEXT(Tabla46[[#This Row],[VALOR EVALUACION DISENO]]),"",IF(Tabla46[[#This Row],[VALOR EVALUACION DISENO]]&gt;96,DATOS!$AV$21,IF(Tabla46[[#This Row],[VALOR EVALUACION DISENO]]&gt;=86,DATOS!$AV$22,DATOS!$AV$23)))</f>
        <v/>
      </c>
      <c r="S320" s="324"/>
      <c r="T320" s="146" t="str">
        <f>IFERROR(VLOOKUP(Tabla46[[#This Row],[% DE CUMPLIMIENTO DE LA EJECUCION DEL CONTROL]],DATOS!$AS$39:$AT$41,2,0),"")</f>
        <v/>
      </c>
      <c r="U320" s="147" t="str">
        <f>IF(Tabla46[[#This Row],[RESULTADO EVALUACIÓN DEL DISEÑO DEL CONTROL]]="","",SUMIFS(DATOS!$AT$50:$AT$58,DATOS!$AR$50:$AR$58,Tabla46[[#This Row],[RESULTADO EVALUACIÓN DEL DISEÑO DEL CONTROL]],DATOS!$AS$50:$AS$58,Tabla46[[#This Row],[RESULTADO EVALUACION DE LA EJECUCION]]))</f>
        <v/>
      </c>
    </row>
    <row r="321" spans="1:21" ht="15" customHeight="1" x14ac:dyDescent="0.25">
      <c r="A321" s="7"/>
      <c r="B321" s="5"/>
      <c r="C321" s="5"/>
      <c r="D321" s="80"/>
      <c r="E321" s="10"/>
      <c r="F321" s="197"/>
      <c r="G321" s="146" t="str">
        <f>IFERROR(VLOOKUP(Tabla46[[#This Row],[ID RIESGO]],'1. IDENTIFICACION DEL RIESGO'!$AB$27:$AL$38,11,0),"")</f>
        <v/>
      </c>
      <c r="H321" s="197"/>
      <c r="I321" s="197"/>
      <c r="J321" s="197"/>
      <c r="K321" s="197"/>
      <c r="L321" s="199"/>
      <c r="M321" s="199"/>
      <c r="N321" s="197" t="str">
        <f>IF(Tabla46[[#This Row],[ID RIESGO]]="","",IF(Tabla46[[#This Row],[DESCRIPCION DEL CONTROL]]="",0,15))</f>
        <v/>
      </c>
      <c r="O321" s="190" t="str">
        <f>IF(Tabla46[[#This Row],[ID RIESGO]]="","",IF(Tabla46[[#This Row],[RESPONSABLE DEL CONTROL (CARGO)]]="",0,20))</f>
        <v/>
      </c>
      <c r="P321" s="399">
        <f>IF(Tabla46[[#This Row],[PERIODICIDAD DE EJECUCIÓN DEL CONTROL]]="",0,20)</f>
        <v>0</v>
      </c>
      <c r="Q32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1" s="399" t="str">
        <f>IF(ISTEXT(Tabla46[[#This Row],[VALOR EVALUACION DISENO]]),"",IF(Tabla46[[#This Row],[VALOR EVALUACION DISENO]]&gt;96,DATOS!$AV$21,IF(Tabla46[[#This Row],[VALOR EVALUACION DISENO]]&gt;=86,DATOS!$AV$22,DATOS!$AV$23)))</f>
        <v/>
      </c>
      <c r="S321" s="324"/>
      <c r="T321" s="146" t="str">
        <f>IFERROR(VLOOKUP(Tabla46[[#This Row],[% DE CUMPLIMIENTO DE LA EJECUCION DEL CONTROL]],DATOS!$AS$39:$AT$41,2,0),"")</f>
        <v/>
      </c>
      <c r="U321" s="147" t="str">
        <f>IF(Tabla46[[#This Row],[RESULTADO EVALUACIÓN DEL DISEÑO DEL CONTROL]]="","",SUMIFS(DATOS!$AT$50:$AT$58,DATOS!$AR$50:$AR$58,Tabla46[[#This Row],[RESULTADO EVALUACIÓN DEL DISEÑO DEL CONTROL]],DATOS!$AS$50:$AS$58,Tabla46[[#This Row],[RESULTADO EVALUACION DE LA EJECUCION]]))</f>
        <v/>
      </c>
    </row>
    <row r="322" spans="1:21" ht="15" customHeight="1" x14ac:dyDescent="0.25">
      <c r="A322" s="7"/>
      <c r="B322" s="5"/>
      <c r="C322" s="5"/>
      <c r="D322" s="80"/>
      <c r="E322" s="10"/>
      <c r="F322" s="197"/>
      <c r="G322" s="146" t="str">
        <f>IFERROR(VLOOKUP(Tabla46[[#This Row],[ID RIESGO]],'1. IDENTIFICACION DEL RIESGO'!$AB$27:$AL$38,11,0),"")</f>
        <v/>
      </c>
      <c r="H322" s="197"/>
      <c r="I322" s="197"/>
      <c r="J322" s="197"/>
      <c r="K322" s="197"/>
      <c r="L322" s="199"/>
      <c r="M322" s="199"/>
      <c r="N322" s="197" t="str">
        <f>IF(Tabla46[[#This Row],[ID RIESGO]]="","",IF(Tabla46[[#This Row],[DESCRIPCION DEL CONTROL]]="",0,15))</f>
        <v/>
      </c>
      <c r="O322" s="190" t="str">
        <f>IF(Tabla46[[#This Row],[ID RIESGO]]="","",IF(Tabla46[[#This Row],[RESPONSABLE DEL CONTROL (CARGO)]]="",0,20))</f>
        <v/>
      </c>
      <c r="P322" s="399">
        <f>IF(Tabla46[[#This Row],[PERIODICIDAD DE EJECUCIÓN DEL CONTROL]]="",0,20)</f>
        <v>0</v>
      </c>
      <c r="Q32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2" s="399" t="str">
        <f>IF(ISTEXT(Tabla46[[#This Row],[VALOR EVALUACION DISENO]]),"",IF(Tabla46[[#This Row],[VALOR EVALUACION DISENO]]&gt;96,DATOS!$AV$21,IF(Tabla46[[#This Row],[VALOR EVALUACION DISENO]]&gt;=86,DATOS!$AV$22,DATOS!$AV$23)))</f>
        <v/>
      </c>
      <c r="S322" s="324"/>
      <c r="T322" s="146" t="str">
        <f>IFERROR(VLOOKUP(Tabla46[[#This Row],[% DE CUMPLIMIENTO DE LA EJECUCION DEL CONTROL]],DATOS!$AS$39:$AT$41,2,0),"")</f>
        <v/>
      </c>
      <c r="U322" s="147" t="str">
        <f>IF(Tabla46[[#This Row],[RESULTADO EVALUACIÓN DEL DISEÑO DEL CONTROL]]="","",SUMIFS(DATOS!$AT$50:$AT$58,DATOS!$AR$50:$AR$58,Tabla46[[#This Row],[RESULTADO EVALUACIÓN DEL DISEÑO DEL CONTROL]],DATOS!$AS$50:$AS$58,Tabla46[[#This Row],[RESULTADO EVALUACION DE LA EJECUCION]]))</f>
        <v/>
      </c>
    </row>
    <row r="323" spans="1:21" ht="15" customHeight="1" x14ac:dyDescent="0.25">
      <c r="A323" s="7"/>
      <c r="B323" s="5"/>
      <c r="C323" s="5"/>
      <c r="D323" s="80"/>
      <c r="E323" s="10"/>
      <c r="F323" s="197"/>
      <c r="G323" s="146" t="str">
        <f>IFERROR(VLOOKUP(Tabla46[[#This Row],[ID RIESGO]],'1. IDENTIFICACION DEL RIESGO'!$AB$27:$AL$38,11,0),"")</f>
        <v/>
      </c>
      <c r="H323" s="197"/>
      <c r="I323" s="197"/>
      <c r="J323" s="197"/>
      <c r="K323" s="197"/>
      <c r="L323" s="199"/>
      <c r="M323" s="199"/>
      <c r="N323" s="197" t="str">
        <f>IF(Tabla46[[#This Row],[ID RIESGO]]="","",IF(Tabla46[[#This Row],[DESCRIPCION DEL CONTROL]]="",0,15))</f>
        <v/>
      </c>
      <c r="O323" s="190" t="str">
        <f>IF(Tabla46[[#This Row],[ID RIESGO]]="","",IF(Tabla46[[#This Row],[RESPONSABLE DEL CONTROL (CARGO)]]="",0,20))</f>
        <v/>
      </c>
      <c r="P323" s="399">
        <f>IF(Tabla46[[#This Row],[PERIODICIDAD DE EJECUCIÓN DEL CONTROL]]="",0,20)</f>
        <v>0</v>
      </c>
      <c r="Q32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3" s="399" t="str">
        <f>IF(ISTEXT(Tabla46[[#This Row],[VALOR EVALUACION DISENO]]),"",IF(Tabla46[[#This Row],[VALOR EVALUACION DISENO]]&gt;96,DATOS!$AV$21,IF(Tabla46[[#This Row],[VALOR EVALUACION DISENO]]&gt;=86,DATOS!$AV$22,DATOS!$AV$23)))</f>
        <v/>
      </c>
      <c r="S323" s="324"/>
      <c r="T323" s="146" t="str">
        <f>IFERROR(VLOOKUP(Tabla46[[#This Row],[% DE CUMPLIMIENTO DE LA EJECUCION DEL CONTROL]],DATOS!$AS$39:$AT$41,2,0),"")</f>
        <v/>
      </c>
      <c r="U323" s="147" t="str">
        <f>IF(Tabla46[[#This Row],[RESULTADO EVALUACIÓN DEL DISEÑO DEL CONTROL]]="","",SUMIFS(DATOS!$AT$50:$AT$58,DATOS!$AR$50:$AR$58,Tabla46[[#This Row],[RESULTADO EVALUACIÓN DEL DISEÑO DEL CONTROL]],DATOS!$AS$50:$AS$58,Tabla46[[#This Row],[RESULTADO EVALUACION DE LA EJECUCION]]))</f>
        <v/>
      </c>
    </row>
    <row r="324" spans="1:21" ht="15" customHeight="1" x14ac:dyDescent="0.25">
      <c r="A324" s="7"/>
      <c r="B324" s="5"/>
      <c r="C324" s="5"/>
      <c r="D324" s="80"/>
      <c r="E324" s="10"/>
      <c r="F324" s="197"/>
      <c r="G324" s="146" t="str">
        <f>IFERROR(VLOOKUP(Tabla46[[#This Row],[ID RIESGO]],'1. IDENTIFICACION DEL RIESGO'!$AB$27:$AL$38,11,0),"")</f>
        <v/>
      </c>
      <c r="H324" s="197"/>
      <c r="I324" s="197"/>
      <c r="J324" s="197"/>
      <c r="K324" s="197"/>
      <c r="L324" s="199"/>
      <c r="M324" s="199"/>
      <c r="N324" s="197" t="str">
        <f>IF(Tabla46[[#This Row],[ID RIESGO]]="","",IF(Tabla46[[#This Row],[DESCRIPCION DEL CONTROL]]="",0,15))</f>
        <v/>
      </c>
      <c r="O324" s="190" t="str">
        <f>IF(Tabla46[[#This Row],[ID RIESGO]]="","",IF(Tabla46[[#This Row],[RESPONSABLE DEL CONTROL (CARGO)]]="",0,20))</f>
        <v/>
      </c>
      <c r="P324" s="399">
        <f>IF(Tabla46[[#This Row],[PERIODICIDAD DE EJECUCIÓN DEL CONTROL]]="",0,20)</f>
        <v>0</v>
      </c>
      <c r="Q32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4" s="399" t="str">
        <f>IF(ISTEXT(Tabla46[[#This Row],[VALOR EVALUACION DISENO]]),"",IF(Tabla46[[#This Row],[VALOR EVALUACION DISENO]]&gt;96,DATOS!$AV$21,IF(Tabla46[[#This Row],[VALOR EVALUACION DISENO]]&gt;=86,DATOS!$AV$22,DATOS!$AV$23)))</f>
        <v/>
      </c>
      <c r="S324" s="324"/>
      <c r="T324" s="146" t="str">
        <f>IFERROR(VLOOKUP(Tabla46[[#This Row],[% DE CUMPLIMIENTO DE LA EJECUCION DEL CONTROL]],DATOS!$AS$39:$AT$41,2,0),"")</f>
        <v/>
      </c>
      <c r="U324" s="147" t="str">
        <f>IF(Tabla46[[#This Row],[RESULTADO EVALUACIÓN DEL DISEÑO DEL CONTROL]]="","",SUMIFS(DATOS!$AT$50:$AT$58,DATOS!$AR$50:$AR$58,Tabla46[[#This Row],[RESULTADO EVALUACIÓN DEL DISEÑO DEL CONTROL]],DATOS!$AS$50:$AS$58,Tabla46[[#This Row],[RESULTADO EVALUACION DE LA EJECUCION]]))</f>
        <v/>
      </c>
    </row>
    <row r="325" spans="1:21" ht="15" customHeight="1" x14ac:dyDescent="0.25">
      <c r="A325" s="7"/>
      <c r="B325" s="5"/>
      <c r="C325" s="5"/>
      <c r="D325" s="80"/>
      <c r="E325" s="10"/>
      <c r="F325" s="197"/>
      <c r="G325" s="146" t="str">
        <f>IFERROR(VLOOKUP(Tabla46[[#This Row],[ID RIESGO]],'1. IDENTIFICACION DEL RIESGO'!$AB$27:$AL$38,11,0),"")</f>
        <v/>
      </c>
      <c r="H325" s="197"/>
      <c r="I325" s="197"/>
      <c r="J325" s="197"/>
      <c r="K325" s="197"/>
      <c r="L325" s="199"/>
      <c r="M325" s="199"/>
      <c r="N325" s="197" t="str">
        <f>IF(Tabla46[[#This Row],[ID RIESGO]]="","",IF(Tabla46[[#This Row],[DESCRIPCION DEL CONTROL]]="",0,15))</f>
        <v/>
      </c>
      <c r="O325" s="190" t="str">
        <f>IF(Tabla46[[#This Row],[ID RIESGO]]="","",IF(Tabla46[[#This Row],[RESPONSABLE DEL CONTROL (CARGO)]]="",0,20))</f>
        <v/>
      </c>
      <c r="P325" s="399">
        <f>IF(Tabla46[[#This Row],[PERIODICIDAD DE EJECUCIÓN DEL CONTROL]]="",0,20)</f>
        <v>0</v>
      </c>
      <c r="Q32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5" s="399" t="str">
        <f>IF(ISTEXT(Tabla46[[#This Row],[VALOR EVALUACION DISENO]]),"",IF(Tabla46[[#This Row],[VALOR EVALUACION DISENO]]&gt;96,DATOS!$AV$21,IF(Tabla46[[#This Row],[VALOR EVALUACION DISENO]]&gt;=86,DATOS!$AV$22,DATOS!$AV$23)))</f>
        <v/>
      </c>
      <c r="S325" s="324"/>
      <c r="T325" s="146" t="str">
        <f>IFERROR(VLOOKUP(Tabla46[[#This Row],[% DE CUMPLIMIENTO DE LA EJECUCION DEL CONTROL]],DATOS!$AS$39:$AT$41,2,0),"")</f>
        <v/>
      </c>
      <c r="U325" s="147" t="str">
        <f>IF(Tabla46[[#This Row],[RESULTADO EVALUACIÓN DEL DISEÑO DEL CONTROL]]="","",SUMIFS(DATOS!$AT$50:$AT$58,DATOS!$AR$50:$AR$58,Tabla46[[#This Row],[RESULTADO EVALUACIÓN DEL DISEÑO DEL CONTROL]],DATOS!$AS$50:$AS$58,Tabla46[[#This Row],[RESULTADO EVALUACION DE LA EJECUCION]]))</f>
        <v/>
      </c>
    </row>
    <row r="326" spans="1:21" ht="15" customHeight="1" x14ac:dyDescent="0.25">
      <c r="A326" s="7"/>
      <c r="B326" s="5"/>
      <c r="C326" s="5"/>
      <c r="D326" s="80"/>
      <c r="E326" s="10"/>
      <c r="F326" s="197"/>
      <c r="G326" s="146" t="str">
        <f>IFERROR(VLOOKUP(Tabla46[[#This Row],[ID RIESGO]],'1. IDENTIFICACION DEL RIESGO'!$AB$27:$AL$38,11,0),"")</f>
        <v/>
      </c>
      <c r="H326" s="197"/>
      <c r="I326" s="197"/>
      <c r="J326" s="197"/>
      <c r="K326" s="197"/>
      <c r="L326" s="199"/>
      <c r="M326" s="199"/>
      <c r="N326" s="197" t="str">
        <f>IF(Tabla46[[#This Row],[ID RIESGO]]="","",IF(Tabla46[[#This Row],[DESCRIPCION DEL CONTROL]]="",0,15))</f>
        <v/>
      </c>
      <c r="O326" s="190" t="str">
        <f>IF(Tabla46[[#This Row],[ID RIESGO]]="","",IF(Tabla46[[#This Row],[RESPONSABLE DEL CONTROL (CARGO)]]="",0,20))</f>
        <v/>
      </c>
      <c r="P326" s="399">
        <f>IF(Tabla46[[#This Row],[PERIODICIDAD DE EJECUCIÓN DEL CONTROL]]="",0,20)</f>
        <v>0</v>
      </c>
      <c r="Q32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6" s="399" t="str">
        <f>IF(ISTEXT(Tabla46[[#This Row],[VALOR EVALUACION DISENO]]),"",IF(Tabla46[[#This Row],[VALOR EVALUACION DISENO]]&gt;96,DATOS!$AV$21,IF(Tabla46[[#This Row],[VALOR EVALUACION DISENO]]&gt;=86,DATOS!$AV$22,DATOS!$AV$23)))</f>
        <v/>
      </c>
      <c r="S326" s="324"/>
      <c r="T326" s="146" t="str">
        <f>IFERROR(VLOOKUP(Tabla46[[#This Row],[% DE CUMPLIMIENTO DE LA EJECUCION DEL CONTROL]],DATOS!$AS$39:$AT$41,2,0),"")</f>
        <v/>
      </c>
      <c r="U326" s="147" t="str">
        <f>IF(Tabla46[[#This Row],[RESULTADO EVALUACIÓN DEL DISEÑO DEL CONTROL]]="","",SUMIFS(DATOS!$AT$50:$AT$58,DATOS!$AR$50:$AR$58,Tabla46[[#This Row],[RESULTADO EVALUACIÓN DEL DISEÑO DEL CONTROL]],DATOS!$AS$50:$AS$58,Tabla46[[#This Row],[RESULTADO EVALUACION DE LA EJECUCION]]))</f>
        <v/>
      </c>
    </row>
    <row r="327" spans="1:21" ht="15" customHeight="1" x14ac:dyDescent="0.25">
      <c r="A327" s="7"/>
      <c r="B327" s="5"/>
      <c r="C327" s="5"/>
      <c r="D327" s="80"/>
      <c r="E327" s="10"/>
      <c r="F327" s="197"/>
      <c r="G327" s="146" t="str">
        <f>IFERROR(VLOOKUP(Tabla46[[#This Row],[ID RIESGO]],'1. IDENTIFICACION DEL RIESGO'!$AB$27:$AL$38,11,0),"")</f>
        <v/>
      </c>
      <c r="H327" s="197"/>
      <c r="I327" s="197"/>
      <c r="J327" s="197"/>
      <c r="K327" s="197"/>
      <c r="L327" s="199"/>
      <c r="M327" s="199"/>
      <c r="N327" s="197" t="str">
        <f>IF(Tabla46[[#This Row],[ID RIESGO]]="","",IF(Tabla46[[#This Row],[DESCRIPCION DEL CONTROL]]="",0,15))</f>
        <v/>
      </c>
      <c r="O327" s="190" t="str">
        <f>IF(Tabla46[[#This Row],[ID RIESGO]]="","",IF(Tabla46[[#This Row],[RESPONSABLE DEL CONTROL (CARGO)]]="",0,20))</f>
        <v/>
      </c>
      <c r="P327" s="399">
        <f>IF(Tabla46[[#This Row],[PERIODICIDAD DE EJECUCIÓN DEL CONTROL]]="",0,20)</f>
        <v>0</v>
      </c>
      <c r="Q32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7" s="399" t="str">
        <f>IF(ISTEXT(Tabla46[[#This Row],[VALOR EVALUACION DISENO]]),"",IF(Tabla46[[#This Row],[VALOR EVALUACION DISENO]]&gt;96,DATOS!$AV$21,IF(Tabla46[[#This Row],[VALOR EVALUACION DISENO]]&gt;=86,DATOS!$AV$22,DATOS!$AV$23)))</f>
        <v/>
      </c>
      <c r="S327" s="324"/>
      <c r="T327" s="146" t="str">
        <f>IFERROR(VLOOKUP(Tabla46[[#This Row],[% DE CUMPLIMIENTO DE LA EJECUCION DEL CONTROL]],DATOS!$AS$39:$AT$41,2,0),"")</f>
        <v/>
      </c>
      <c r="U327" s="147" t="str">
        <f>IF(Tabla46[[#This Row],[RESULTADO EVALUACIÓN DEL DISEÑO DEL CONTROL]]="","",SUMIFS(DATOS!$AT$50:$AT$58,DATOS!$AR$50:$AR$58,Tabla46[[#This Row],[RESULTADO EVALUACIÓN DEL DISEÑO DEL CONTROL]],DATOS!$AS$50:$AS$58,Tabla46[[#This Row],[RESULTADO EVALUACION DE LA EJECUCION]]))</f>
        <v/>
      </c>
    </row>
    <row r="328" spans="1:21" ht="15" customHeight="1" x14ac:dyDescent="0.25">
      <c r="A328" s="7"/>
      <c r="B328" s="5"/>
      <c r="C328" s="5"/>
      <c r="D328" s="80"/>
      <c r="E328" s="10"/>
      <c r="F328" s="197"/>
      <c r="G328" s="146" t="str">
        <f>IFERROR(VLOOKUP(Tabla46[[#This Row],[ID RIESGO]],'1. IDENTIFICACION DEL RIESGO'!$AB$27:$AL$38,11,0),"")</f>
        <v/>
      </c>
      <c r="H328" s="197"/>
      <c r="I328" s="197"/>
      <c r="J328" s="197"/>
      <c r="K328" s="197"/>
      <c r="L328" s="199"/>
      <c r="M328" s="199"/>
      <c r="N328" s="197" t="str">
        <f>IF(Tabla46[[#This Row],[ID RIESGO]]="","",IF(Tabla46[[#This Row],[DESCRIPCION DEL CONTROL]]="",0,15))</f>
        <v/>
      </c>
      <c r="O328" s="190" t="str">
        <f>IF(Tabla46[[#This Row],[ID RIESGO]]="","",IF(Tabla46[[#This Row],[RESPONSABLE DEL CONTROL (CARGO)]]="",0,20))</f>
        <v/>
      </c>
      <c r="P328" s="399">
        <f>IF(Tabla46[[#This Row],[PERIODICIDAD DE EJECUCIÓN DEL CONTROL]]="",0,20)</f>
        <v>0</v>
      </c>
      <c r="Q32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8" s="399" t="str">
        <f>IF(ISTEXT(Tabla46[[#This Row],[VALOR EVALUACION DISENO]]),"",IF(Tabla46[[#This Row],[VALOR EVALUACION DISENO]]&gt;96,DATOS!$AV$21,IF(Tabla46[[#This Row],[VALOR EVALUACION DISENO]]&gt;=86,DATOS!$AV$22,DATOS!$AV$23)))</f>
        <v/>
      </c>
      <c r="S328" s="324"/>
      <c r="T328" s="146" t="str">
        <f>IFERROR(VLOOKUP(Tabla46[[#This Row],[% DE CUMPLIMIENTO DE LA EJECUCION DEL CONTROL]],DATOS!$AS$39:$AT$41,2,0),"")</f>
        <v/>
      </c>
      <c r="U328" s="147" t="str">
        <f>IF(Tabla46[[#This Row],[RESULTADO EVALUACIÓN DEL DISEÑO DEL CONTROL]]="","",SUMIFS(DATOS!$AT$50:$AT$58,DATOS!$AR$50:$AR$58,Tabla46[[#This Row],[RESULTADO EVALUACIÓN DEL DISEÑO DEL CONTROL]],DATOS!$AS$50:$AS$58,Tabla46[[#This Row],[RESULTADO EVALUACION DE LA EJECUCION]]))</f>
        <v/>
      </c>
    </row>
    <row r="329" spans="1:21" ht="15" customHeight="1" x14ac:dyDescent="0.25">
      <c r="A329" s="7"/>
      <c r="B329" s="5"/>
      <c r="C329" s="5"/>
      <c r="D329" s="80"/>
      <c r="E329" s="10"/>
      <c r="F329" s="197"/>
      <c r="G329" s="146" t="str">
        <f>IFERROR(VLOOKUP(Tabla46[[#This Row],[ID RIESGO]],'1. IDENTIFICACION DEL RIESGO'!$AB$27:$AL$38,11,0),"")</f>
        <v/>
      </c>
      <c r="H329" s="197"/>
      <c r="I329" s="197"/>
      <c r="J329" s="197"/>
      <c r="K329" s="197"/>
      <c r="L329" s="199"/>
      <c r="M329" s="199"/>
      <c r="N329" s="197" t="str">
        <f>IF(Tabla46[[#This Row],[ID RIESGO]]="","",IF(Tabla46[[#This Row],[DESCRIPCION DEL CONTROL]]="",0,15))</f>
        <v/>
      </c>
      <c r="O329" s="190" t="str">
        <f>IF(Tabla46[[#This Row],[ID RIESGO]]="","",IF(Tabla46[[#This Row],[RESPONSABLE DEL CONTROL (CARGO)]]="",0,20))</f>
        <v/>
      </c>
      <c r="P329" s="399">
        <f>IF(Tabla46[[#This Row],[PERIODICIDAD DE EJECUCIÓN DEL CONTROL]]="",0,20)</f>
        <v>0</v>
      </c>
      <c r="Q32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9" s="399" t="str">
        <f>IF(ISTEXT(Tabla46[[#This Row],[VALOR EVALUACION DISENO]]),"",IF(Tabla46[[#This Row],[VALOR EVALUACION DISENO]]&gt;96,DATOS!$AV$21,IF(Tabla46[[#This Row],[VALOR EVALUACION DISENO]]&gt;=86,DATOS!$AV$22,DATOS!$AV$23)))</f>
        <v/>
      </c>
      <c r="S329" s="324"/>
      <c r="T329" s="146" t="str">
        <f>IFERROR(VLOOKUP(Tabla46[[#This Row],[% DE CUMPLIMIENTO DE LA EJECUCION DEL CONTROL]],DATOS!$AS$39:$AT$41,2,0),"")</f>
        <v/>
      </c>
      <c r="U329" s="147" t="str">
        <f>IF(Tabla46[[#This Row],[RESULTADO EVALUACIÓN DEL DISEÑO DEL CONTROL]]="","",SUMIFS(DATOS!$AT$50:$AT$58,DATOS!$AR$50:$AR$58,Tabla46[[#This Row],[RESULTADO EVALUACIÓN DEL DISEÑO DEL CONTROL]],DATOS!$AS$50:$AS$58,Tabla46[[#This Row],[RESULTADO EVALUACION DE LA EJECUCION]]))</f>
        <v/>
      </c>
    </row>
    <row r="330" spans="1:21" ht="15" customHeight="1" x14ac:dyDescent="0.25">
      <c r="A330" s="7"/>
      <c r="B330" s="5"/>
      <c r="C330" s="5"/>
      <c r="D330" s="80"/>
      <c r="E330" s="10"/>
      <c r="F330" s="197"/>
      <c r="G330" s="146" t="str">
        <f>IFERROR(VLOOKUP(Tabla46[[#This Row],[ID RIESGO]],'1. IDENTIFICACION DEL RIESGO'!$AB$27:$AL$38,11,0),"")</f>
        <v/>
      </c>
      <c r="H330" s="197"/>
      <c r="I330" s="197"/>
      <c r="J330" s="197"/>
      <c r="K330" s="197"/>
      <c r="L330" s="199"/>
      <c r="M330" s="199"/>
      <c r="N330" s="197" t="str">
        <f>IF(Tabla46[[#This Row],[ID RIESGO]]="","",IF(Tabla46[[#This Row],[DESCRIPCION DEL CONTROL]]="",0,15))</f>
        <v/>
      </c>
      <c r="O330" s="190" t="str">
        <f>IF(Tabla46[[#This Row],[ID RIESGO]]="","",IF(Tabla46[[#This Row],[RESPONSABLE DEL CONTROL (CARGO)]]="",0,20))</f>
        <v/>
      </c>
      <c r="P330" s="399">
        <f>IF(Tabla46[[#This Row],[PERIODICIDAD DE EJECUCIÓN DEL CONTROL]]="",0,20)</f>
        <v>0</v>
      </c>
      <c r="Q33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0" s="399" t="str">
        <f>IF(ISTEXT(Tabla46[[#This Row],[VALOR EVALUACION DISENO]]),"",IF(Tabla46[[#This Row],[VALOR EVALUACION DISENO]]&gt;96,DATOS!$AV$21,IF(Tabla46[[#This Row],[VALOR EVALUACION DISENO]]&gt;=86,DATOS!$AV$22,DATOS!$AV$23)))</f>
        <v/>
      </c>
      <c r="S330" s="324"/>
      <c r="T330" s="146" t="str">
        <f>IFERROR(VLOOKUP(Tabla46[[#This Row],[% DE CUMPLIMIENTO DE LA EJECUCION DEL CONTROL]],DATOS!$AS$39:$AT$41,2,0),"")</f>
        <v/>
      </c>
      <c r="U330" s="147" t="str">
        <f>IF(Tabla46[[#This Row],[RESULTADO EVALUACIÓN DEL DISEÑO DEL CONTROL]]="","",SUMIFS(DATOS!$AT$50:$AT$58,DATOS!$AR$50:$AR$58,Tabla46[[#This Row],[RESULTADO EVALUACIÓN DEL DISEÑO DEL CONTROL]],DATOS!$AS$50:$AS$58,Tabla46[[#This Row],[RESULTADO EVALUACION DE LA EJECUCION]]))</f>
        <v/>
      </c>
    </row>
    <row r="331" spans="1:21" ht="15" customHeight="1" x14ac:dyDescent="0.25">
      <c r="A331" s="7"/>
      <c r="B331" s="5"/>
      <c r="C331" s="5"/>
      <c r="D331" s="80"/>
      <c r="E331" s="10"/>
      <c r="F331" s="197"/>
      <c r="G331" s="146" t="str">
        <f>IFERROR(VLOOKUP(Tabla46[[#This Row],[ID RIESGO]],'1. IDENTIFICACION DEL RIESGO'!$AB$27:$AL$38,11,0),"")</f>
        <v/>
      </c>
      <c r="H331" s="197"/>
      <c r="I331" s="197"/>
      <c r="J331" s="197"/>
      <c r="K331" s="197"/>
      <c r="L331" s="199"/>
      <c r="M331" s="199"/>
      <c r="N331" s="197" t="str">
        <f>IF(Tabla46[[#This Row],[ID RIESGO]]="","",IF(Tabla46[[#This Row],[DESCRIPCION DEL CONTROL]]="",0,15))</f>
        <v/>
      </c>
      <c r="O331" s="190" t="str">
        <f>IF(Tabla46[[#This Row],[ID RIESGO]]="","",IF(Tabla46[[#This Row],[RESPONSABLE DEL CONTROL (CARGO)]]="",0,20))</f>
        <v/>
      </c>
      <c r="P331" s="399">
        <f>IF(Tabla46[[#This Row],[PERIODICIDAD DE EJECUCIÓN DEL CONTROL]]="",0,20)</f>
        <v>0</v>
      </c>
      <c r="Q33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1" s="399" t="str">
        <f>IF(ISTEXT(Tabla46[[#This Row],[VALOR EVALUACION DISENO]]),"",IF(Tabla46[[#This Row],[VALOR EVALUACION DISENO]]&gt;96,DATOS!$AV$21,IF(Tabla46[[#This Row],[VALOR EVALUACION DISENO]]&gt;=86,DATOS!$AV$22,DATOS!$AV$23)))</f>
        <v/>
      </c>
      <c r="S331" s="324"/>
      <c r="T331" s="146" t="str">
        <f>IFERROR(VLOOKUP(Tabla46[[#This Row],[% DE CUMPLIMIENTO DE LA EJECUCION DEL CONTROL]],DATOS!$AS$39:$AT$41,2,0),"")</f>
        <v/>
      </c>
      <c r="U331" s="147" t="str">
        <f>IF(Tabla46[[#This Row],[RESULTADO EVALUACIÓN DEL DISEÑO DEL CONTROL]]="","",SUMIFS(DATOS!$AT$50:$AT$58,DATOS!$AR$50:$AR$58,Tabla46[[#This Row],[RESULTADO EVALUACIÓN DEL DISEÑO DEL CONTROL]],DATOS!$AS$50:$AS$58,Tabla46[[#This Row],[RESULTADO EVALUACION DE LA EJECUCION]]))</f>
        <v/>
      </c>
    </row>
    <row r="332" spans="1:21" ht="15" customHeight="1" x14ac:dyDescent="0.25">
      <c r="A332" s="7"/>
      <c r="B332" s="5"/>
      <c r="C332" s="5"/>
      <c r="D332" s="80"/>
      <c r="E332" s="10"/>
      <c r="F332" s="197"/>
      <c r="G332" s="146" t="str">
        <f>IFERROR(VLOOKUP(Tabla46[[#This Row],[ID RIESGO]],'1. IDENTIFICACION DEL RIESGO'!$AB$27:$AL$38,11,0),"")</f>
        <v/>
      </c>
      <c r="H332" s="197"/>
      <c r="I332" s="197"/>
      <c r="J332" s="197"/>
      <c r="K332" s="197"/>
      <c r="L332" s="199"/>
      <c r="M332" s="199"/>
      <c r="N332" s="197" t="str">
        <f>IF(Tabla46[[#This Row],[ID RIESGO]]="","",IF(Tabla46[[#This Row],[DESCRIPCION DEL CONTROL]]="",0,15))</f>
        <v/>
      </c>
      <c r="O332" s="190" t="str">
        <f>IF(Tabla46[[#This Row],[ID RIESGO]]="","",IF(Tabla46[[#This Row],[RESPONSABLE DEL CONTROL (CARGO)]]="",0,20))</f>
        <v/>
      </c>
      <c r="P332" s="399">
        <f>IF(Tabla46[[#This Row],[PERIODICIDAD DE EJECUCIÓN DEL CONTROL]]="",0,20)</f>
        <v>0</v>
      </c>
      <c r="Q33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2" s="399" t="str">
        <f>IF(ISTEXT(Tabla46[[#This Row],[VALOR EVALUACION DISENO]]),"",IF(Tabla46[[#This Row],[VALOR EVALUACION DISENO]]&gt;96,DATOS!$AV$21,IF(Tabla46[[#This Row],[VALOR EVALUACION DISENO]]&gt;=86,DATOS!$AV$22,DATOS!$AV$23)))</f>
        <v/>
      </c>
      <c r="S332" s="324"/>
      <c r="T332" s="146" t="str">
        <f>IFERROR(VLOOKUP(Tabla46[[#This Row],[% DE CUMPLIMIENTO DE LA EJECUCION DEL CONTROL]],DATOS!$AS$39:$AT$41,2,0),"")</f>
        <v/>
      </c>
      <c r="U332" s="147" t="str">
        <f>IF(Tabla46[[#This Row],[RESULTADO EVALUACIÓN DEL DISEÑO DEL CONTROL]]="","",SUMIFS(DATOS!$AT$50:$AT$58,DATOS!$AR$50:$AR$58,Tabla46[[#This Row],[RESULTADO EVALUACIÓN DEL DISEÑO DEL CONTROL]],DATOS!$AS$50:$AS$58,Tabla46[[#This Row],[RESULTADO EVALUACION DE LA EJECUCION]]))</f>
        <v/>
      </c>
    </row>
    <row r="333" spans="1:21" ht="15" customHeight="1" x14ac:dyDescent="0.25">
      <c r="A333" s="7"/>
      <c r="B333" s="5"/>
      <c r="C333" s="5"/>
      <c r="D333" s="80"/>
      <c r="E333" s="10"/>
      <c r="F333" s="197"/>
      <c r="G333" s="146" t="str">
        <f>IFERROR(VLOOKUP(Tabla46[[#This Row],[ID RIESGO]],'1. IDENTIFICACION DEL RIESGO'!$AB$27:$AL$38,11,0),"")</f>
        <v/>
      </c>
      <c r="H333" s="197"/>
      <c r="I333" s="197"/>
      <c r="J333" s="197"/>
      <c r="K333" s="197"/>
      <c r="L333" s="199"/>
      <c r="M333" s="199"/>
      <c r="N333" s="197" t="str">
        <f>IF(Tabla46[[#This Row],[ID RIESGO]]="","",IF(Tabla46[[#This Row],[DESCRIPCION DEL CONTROL]]="",0,15))</f>
        <v/>
      </c>
      <c r="O333" s="190" t="str">
        <f>IF(Tabla46[[#This Row],[ID RIESGO]]="","",IF(Tabla46[[#This Row],[RESPONSABLE DEL CONTROL (CARGO)]]="",0,20))</f>
        <v/>
      </c>
      <c r="P333" s="399">
        <f>IF(Tabla46[[#This Row],[PERIODICIDAD DE EJECUCIÓN DEL CONTROL]]="",0,20)</f>
        <v>0</v>
      </c>
      <c r="Q33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3" s="399" t="str">
        <f>IF(ISTEXT(Tabla46[[#This Row],[VALOR EVALUACION DISENO]]),"",IF(Tabla46[[#This Row],[VALOR EVALUACION DISENO]]&gt;96,DATOS!$AV$21,IF(Tabla46[[#This Row],[VALOR EVALUACION DISENO]]&gt;=86,DATOS!$AV$22,DATOS!$AV$23)))</f>
        <v/>
      </c>
      <c r="S333" s="324"/>
      <c r="T333" s="146" t="str">
        <f>IFERROR(VLOOKUP(Tabla46[[#This Row],[% DE CUMPLIMIENTO DE LA EJECUCION DEL CONTROL]],DATOS!$AS$39:$AT$41,2,0),"")</f>
        <v/>
      </c>
      <c r="U333" s="147" t="str">
        <f>IF(Tabla46[[#This Row],[RESULTADO EVALUACIÓN DEL DISEÑO DEL CONTROL]]="","",SUMIFS(DATOS!$AT$50:$AT$58,DATOS!$AR$50:$AR$58,Tabla46[[#This Row],[RESULTADO EVALUACIÓN DEL DISEÑO DEL CONTROL]],DATOS!$AS$50:$AS$58,Tabla46[[#This Row],[RESULTADO EVALUACION DE LA EJECUCION]]))</f>
        <v/>
      </c>
    </row>
    <row r="334" spans="1:21" ht="15" customHeight="1" x14ac:dyDescent="0.25">
      <c r="A334" s="7"/>
      <c r="B334" s="5"/>
      <c r="C334" s="5"/>
      <c r="D334" s="80"/>
      <c r="E334" s="10"/>
      <c r="F334" s="197"/>
      <c r="G334" s="146" t="str">
        <f>IFERROR(VLOOKUP(Tabla46[[#This Row],[ID RIESGO]],'1. IDENTIFICACION DEL RIESGO'!$AB$27:$AL$38,11,0),"")</f>
        <v/>
      </c>
      <c r="H334" s="197"/>
      <c r="I334" s="197"/>
      <c r="J334" s="197"/>
      <c r="K334" s="197"/>
      <c r="L334" s="199"/>
      <c r="M334" s="199"/>
      <c r="N334" s="197" t="str">
        <f>IF(Tabla46[[#This Row],[ID RIESGO]]="","",IF(Tabla46[[#This Row],[DESCRIPCION DEL CONTROL]]="",0,15))</f>
        <v/>
      </c>
      <c r="O334" s="190" t="str">
        <f>IF(Tabla46[[#This Row],[ID RIESGO]]="","",IF(Tabla46[[#This Row],[RESPONSABLE DEL CONTROL (CARGO)]]="",0,20))</f>
        <v/>
      </c>
      <c r="P334" s="399">
        <f>IF(Tabla46[[#This Row],[PERIODICIDAD DE EJECUCIÓN DEL CONTROL]]="",0,20)</f>
        <v>0</v>
      </c>
      <c r="Q33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4" s="399" t="str">
        <f>IF(ISTEXT(Tabla46[[#This Row],[VALOR EVALUACION DISENO]]),"",IF(Tabla46[[#This Row],[VALOR EVALUACION DISENO]]&gt;96,DATOS!$AV$21,IF(Tabla46[[#This Row],[VALOR EVALUACION DISENO]]&gt;=86,DATOS!$AV$22,DATOS!$AV$23)))</f>
        <v/>
      </c>
      <c r="S334" s="324"/>
      <c r="T334" s="146" t="str">
        <f>IFERROR(VLOOKUP(Tabla46[[#This Row],[% DE CUMPLIMIENTO DE LA EJECUCION DEL CONTROL]],DATOS!$AS$39:$AT$41,2,0),"")</f>
        <v/>
      </c>
      <c r="U334" s="147" t="str">
        <f>IF(Tabla46[[#This Row],[RESULTADO EVALUACIÓN DEL DISEÑO DEL CONTROL]]="","",SUMIFS(DATOS!$AT$50:$AT$58,DATOS!$AR$50:$AR$58,Tabla46[[#This Row],[RESULTADO EVALUACIÓN DEL DISEÑO DEL CONTROL]],DATOS!$AS$50:$AS$58,Tabla46[[#This Row],[RESULTADO EVALUACION DE LA EJECUCION]]))</f>
        <v/>
      </c>
    </row>
    <row r="335" spans="1:21" ht="15" customHeight="1" x14ac:dyDescent="0.25">
      <c r="A335" s="7"/>
      <c r="B335" s="5"/>
      <c r="C335" s="5"/>
      <c r="D335" s="80"/>
      <c r="E335" s="10"/>
      <c r="F335" s="197"/>
      <c r="G335" s="146" t="str">
        <f>IFERROR(VLOOKUP(Tabla46[[#This Row],[ID RIESGO]],'1. IDENTIFICACION DEL RIESGO'!$AB$27:$AL$38,11,0),"")</f>
        <v/>
      </c>
      <c r="H335" s="197"/>
      <c r="I335" s="197"/>
      <c r="J335" s="197"/>
      <c r="K335" s="197"/>
      <c r="L335" s="199"/>
      <c r="M335" s="199"/>
      <c r="N335" s="197" t="str">
        <f>IF(Tabla46[[#This Row],[ID RIESGO]]="","",IF(Tabla46[[#This Row],[DESCRIPCION DEL CONTROL]]="",0,15))</f>
        <v/>
      </c>
      <c r="O335" s="190" t="str">
        <f>IF(Tabla46[[#This Row],[ID RIESGO]]="","",IF(Tabla46[[#This Row],[RESPONSABLE DEL CONTROL (CARGO)]]="",0,20))</f>
        <v/>
      </c>
      <c r="P335" s="399">
        <f>IF(Tabla46[[#This Row],[PERIODICIDAD DE EJECUCIÓN DEL CONTROL]]="",0,20)</f>
        <v>0</v>
      </c>
      <c r="Q33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5" s="399" t="str">
        <f>IF(ISTEXT(Tabla46[[#This Row],[VALOR EVALUACION DISENO]]),"",IF(Tabla46[[#This Row],[VALOR EVALUACION DISENO]]&gt;96,DATOS!$AV$21,IF(Tabla46[[#This Row],[VALOR EVALUACION DISENO]]&gt;=86,DATOS!$AV$22,DATOS!$AV$23)))</f>
        <v/>
      </c>
      <c r="S335" s="324"/>
      <c r="T335" s="146" t="str">
        <f>IFERROR(VLOOKUP(Tabla46[[#This Row],[% DE CUMPLIMIENTO DE LA EJECUCION DEL CONTROL]],DATOS!$AS$39:$AT$41,2,0),"")</f>
        <v/>
      </c>
      <c r="U335" s="147" t="str">
        <f>IF(Tabla46[[#This Row],[RESULTADO EVALUACIÓN DEL DISEÑO DEL CONTROL]]="","",SUMIFS(DATOS!$AT$50:$AT$58,DATOS!$AR$50:$AR$58,Tabla46[[#This Row],[RESULTADO EVALUACIÓN DEL DISEÑO DEL CONTROL]],DATOS!$AS$50:$AS$58,Tabla46[[#This Row],[RESULTADO EVALUACION DE LA EJECUCION]]))</f>
        <v/>
      </c>
    </row>
    <row r="336" spans="1:21" ht="15" customHeight="1" x14ac:dyDescent="0.25">
      <c r="A336" s="7"/>
      <c r="B336" s="5"/>
      <c r="C336" s="5"/>
      <c r="D336" s="80"/>
      <c r="E336" s="10"/>
      <c r="F336" s="197"/>
      <c r="G336" s="146" t="str">
        <f>IFERROR(VLOOKUP(Tabla46[[#This Row],[ID RIESGO]],'1. IDENTIFICACION DEL RIESGO'!$AB$27:$AL$38,11,0),"")</f>
        <v/>
      </c>
      <c r="H336" s="197"/>
      <c r="I336" s="197"/>
      <c r="J336" s="197"/>
      <c r="K336" s="197"/>
      <c r="L336" s="199"/>
      <c r="M336" s="199"/>
      <c r="N336" s="197" t="str">
        <f>IF(Tabla46[[#This Row],[ID RIESGO]]="","",IF(Tabla46[[#This Row],[DESCRIPCION DEL CONTROL]]="",0,15))</f>
        <v/>
      </c>
      <c r="O336" s="190" t="str">
        <f>IF(Tabla46[[#This Row],[ID RIESGO]]="","",IF(Tabla46[[#This Row],[RESPONSABLE DEL CONTROL (CARGO)]]="",0,20))</f>
        <v/>
      </c>
      <c r="P336" s="399">
        <f>IF(Tabla46[[#This Row],[PERIODICIDAD DE EJECUCIÓN DEL CONTROL]]="",0,20)</f>
        <v>0</v>
      </c>
      <c r="Q33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6" s="399" t="str">
        <f>IF(ISTEXT(Tabla46[[#This Row],[VALOR EVALUACION DISENO]]),"",IF(Tabla46[[#This Row],[VALOR EVALUACION DISENO]]&gt;96,DATOS!$AV$21,IF(Tabla46[[#This Row],[VALOR EVALUACION DISENO]]&gt;=86,DATOS!$AV$22,DATOS!$AV$23)))</f>
        <v/>
      </c>
      <c r="S336" s="324"/>
      <c r="T336" s="146" t="str">
        <f>IFERROR(VLOOKUP(Tabla46[[#This Row],[% DE CUMPLIMIENTO DE LA EJECUCION DEL CONTROL]],DATOS!$AS$39:$AT$41,2,0),"")</f>
        <v/>
      </c>
      <c r="U336" s="147" t="str">
        <f>IF(Tabla46[[#This Row],[RESULTADO EVALUACIÓN DEL DISEÑO DEL CONTROL]]="","",SUMIFS(DATOS!$AT$50:$AT$58,DATOS!$AR$50:$AR$58,Tabla46[[#This Row],[RESULTADO EVALUACIÓN DEL DISEÑO DEL CONTROL]],DATOS!$AS$50:$AS$58,Tabla46[[#This Row],[RESULTADO EVALUACION DE LA EJECUCION]]))</f>
        <v/>
      </c>
    </row>
    <row r="337" spans="1:21" ht="15" customHeight="1" x14ac:dyDescent="0.25">
      <c r="A337" s="7"/>
      <c r="B337" s="5"/>
      <c r="C337" s="5"/>
      <c r="D337" s="80"/>
      <c r="E337" s="10"/>
      <c r="F337" s="197"/>
      <c r="G337" s="146" t="str">
        <f>IFERROR(VLOOKUP(Tabla46[[#This Row],[ID RIESGO]],'1. IDENTIFICACION DEL RIESGO'!$AB$27:$AL$38,11,0),"")</f>
        <v/>
      </c>
      <c r="H337" s="197"/>
      <c r="I337" s="197"/>
      <c r="J337" s="197"/>
      <c r="K337" s="197"/>
      <c r="L337" s="199"/>
      <c r="M337" s="199"/>
      <c r="N337" s="197" t="str">
        <f>IF(Tabla46[[#This Row],[ID RIESGO]]="","",IF(Tabla46[[#This Row],[DESCRIPCION DEL CONTROL]]="",0,15))</f>
        <v/>
      </c>
      <c r="O337" s="190" t="str">
        <f>IF(Tabla46[[#This Row],[ID RIESGO]]="","",IF(Tabla46[[#This Row],[RESPONSABLE DEL CONTROL (CARGO)]]="",0,20))</f>
        <v/>
      </c>
      <c r="P337" s="399">
        <f>IF(Tabla46[[#This Row],[PERIODICIDAD DE EJECUCIÓN DEL CONTROL]]="",0,20)</f>
        <v>0</v>
      </c>
      <c r="Q33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7" s="399" t="str">
        <f>IF(ISTEXT(Tabla46[[#This Row],[VALOR EVALUACION DISENO]]),"",IF(Tabla46[[#This Row],[VALOR EVALUACION DISENO]]&gt;96,DATOS!$AV$21,IF(Tabla46[[#This Row],[VALOR EVALUACION DISENO]]&gt;=86,DATOS!$AV$22,DATOS!$AV$23)))</f>
        <v/>
      </c>
      <c r="S337" s="324"/>
      <c r="T337" s="146" t="str">
        <f>IFERROR(VLOOKUP(Tabla46[[#This Row],[% DE CUMPLIMIENTO DE LA EJECUCION DEL CONTROL]],DATOS!$AS$39:$AT$41,2,0),"")</f>
        <v/>
      </c>
      <c r="U337" s="147" t="str">
        <f>IF(Tabla46[[#This Row],[RESULTADO EVALUACIÓN DEL DISEÑO DEL CONTROL]]="","",SUMIFS(DATOS!$AT$50:$AT$58,DATOS!$AR$50:$AR$58,Tabla46[[#This Row],[RESULTADO EVALUACIÓN DEL DISEÑO DEL CONTROL]],DATOS!$AS$50:$AS$58,Tabla46[[#This Row],[RESULTADO EVALUACION DE LA EJECUCION]]))</f>
        <v/>
      </c>
    </row>
    <row r="338" spans="1:21" ht="15" customHeight="1" x14ac:dyDescent="0.25">
      <c r="A338" s="7"/>
      <c r="B338" s="5"/>
      <c r="C338" s="5"/>
      <c r="D338" s="80"/>
      <c r="E338" s="10"/>
      <c r="F338" s="197"/>
      <c r="G338" s="146" t="str">
        <f>IFERROR(VLOOKUP(Tabla46[[#This Row],[ID RIESGO]],'1. IDENTIFICACION DEL RIESGO'!$AB$27:$AL$38,11,0),"")</f>
        <v/>
      </c>
      <c r="H338" s="197"/>
      <c r="I338" s="197"/>
      <c r="J338" s="197"/>
      <c r="K338" s="197"/>
      <c r="L338" s="199"/>
      <c r="M338" s="199"/>
      <c r="N338" s="197" t="str">
        <f>IF(Tabla46[[#This Row],[ID RIESGO]]="","",IF(Tabla46[[#This Row],[DESCRIPCION DEL CONTROL]]="",0,15))</f>
        <v/>
      </c>
      <c r="O338" s="190" t="str">
        <f>IF(Tabla46[[#This Row],[ID RIESGO]]="","",IF(Tabla46[[#This Row],[RESPONSABLE DEL CONTROL (CARGO)]]="",0,20))</f>
        <v/>
      </c>
      <c r="P338" s="399">
        <f>IF(Tabla46[[#This Row],[PERIODICIDAD DE EJECUCIÓN DEL CONTROL]]="",0,20)</f>
        <v>0</v>
      </c>
      <c r="Q33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8" s="399" t="str">
        <f>IF(ISTEXT(Tabla46[[#This Row],[VALOR EVALUACION DISENO]]),"",IF(Tabla46[[#This Row],[VALOR EVALUACION DISENO]]&gt;96,DATOS!$AV$21,IF(Tabla46[[#This Row],[VALOR EVALUACION DISENO]]&gt;=86,DATOS!$AV$22,DATOS!$AV$23)))</f>
        <v/>
      </c>
      <c r="S338" s="324"/>
      <c r="T338" s="146" t="str">
        <f>IFERROR(VLOOKUP(Tabla46[[#This Row],[% DE CUMPLIMIENTO DE LA EJECUCION DEL CONTROL]],DATOS!$AS$39:$AT$41,2,0),"")</f>
        <v/>
      </c>
      <c r="U338" s="147" t="str">
        <f>IF(Tabla46[[#This Row],[RESULTADO EVALUACIÓN DEL DISEÑO DEL CONTROL]]="","",SUMIFS(DATOS!$AT$50:$AT$58,DATOS!$AR$50:$AR$58,Tabla46[[#This Row],[RESULTADO EVALUACIÓN DEL DISEÑO DEL CONTROL]],DATOS!$AS$50:$AS$58,Tabla46[[#This Row],[RESULTADO EVALUACION DE LA EJECUCION]]))</f>
        <v/>
      </c>
    </row>
    <row r="339" spans="1:21" ht="15" customHeight="1" x14ac:dyDescent="0.25">
      <c r="A339" s="7"/>
      <c r="B339" s="5"/>
      <c r="C339" s="5"/>
      <c r="D339" s="80"/>
      <c r="E339" s="10"/>
      <c r="F339" s="197"/>
      <c r="G339" s="146" t="str">
        <f>IFERROR(VLOOKUP(Tabla46[[#This Row],[ID RIESGO]],'1. IDENTIFICACION DEL RIESGO'!$AB$27:$AL$38,11,0),"")</f>
        <v/>
      </c>
      <c r="H339" s="197"/>
      <c r="I339" s="197"/>
      <c r="J339" s="197"/>
      <c r="K339" s="197"/>
      <c r="L339" s="199"/>
      <c r="M339" s="199"/>
      <c r="N339" s="197" t="str">
        <f>IF(Tabla46[[#This Row],[ID RIESGO]]="","",IF(Tabla46[[#This Row],[DESCRIPCION DEL CONTROL]]="",0,15))</f>
        <v/>
      </c>
      <c r="O339" s="190" t="str">
        <f>IF(Tabla46[[#This Row],[ID RIESGO]]="","",IF(Tabla46[[#This Row],[RESPONSABLE DEL CONTROL (CARGO)]]="",0,20))</f>
        <v/>
      </c>
      <c r="P339" s="399">
        <f>IF(Tabla46[[#This Row],[PERIODICIDAD DE EJECUCIÓN DEL CONTROL]]="",0,20)</f>
        <v>0</v>
      </c>
      <c r="Q33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9" s="399" t="str">
        <f>IF(ISTEXT(Tabla46[[#This Row],[VALOR EVALUACION DISENO]]),"",IF(Tabla46[[#This Row],[VALOR EVALUACION DISENO]]&gt;96,DATOS!$AV$21,IF(Tabla46[[#This Row],[VALOR EVALUACION DISENO]]&gt;=86,DATOS!$AV$22,DATOS!$AV$23)))</f>
        <v/>
      </c>
      <c r="S339" s="324"/>
      <c r="T339" s="146" t="str">
        <f>IFERROR(VLOOKUP(Tabla46[[#This Row],[% DE CUMPLIMIENTO DE LA EJECUCION DEL CONTROL]],DATOS!$AS$39:$AT$41,2,0),"")</f>
        <v/>
      </c>
      <c r="U339" s="147" t="str">
        <f>IF(Tabla46[[#This Row],[RESULTADO EVALUACIÓN DEL DISEÑO DEL CONTROL]]="","",SUMIFS(DATOS!$AT$50:$AT$58,DATOS!$AR$50:$AR$58,Tabla46[[#This Row],[RESULTADO EVALUACIÓN DEL DISEÑO DEL CONTROL]],DATOS!$AS$50:$AS$58,Tabla46[[#This Row],[RESULTADO EVALUACION DE LA EJECUCION]]))</f>
        <v/>
      </c>
    </row>
    <row r="340" spans="1:21" ht="15" customHeight="1" x14ac:dyDescent="0.25">
      <c r="A340" s="7"/>
      <c r="B340" s="5"/>
      <c r="C340" s="5"/>
      <c r="D340" s="80"/>
      <c r="E340" s="10"/>
      <c r="F340" s="197"/>
      <c r="G340" s="146" t="str">
        <f>IFERROR(VLOOKUP(Tabla46[[#This Row],[ID RIESGO]],'1. IDENTIFICACION DEL RIESGO'!$AB$27:$AL$38,11,0),"")</f>
        <v/>
      </c>
      <c r="H340" s="197"/>
      <c r="I340" s="197"/>
      <c r="J340" s="197"/>
      <c r="K340" s="197"/>
      <c r="L340" s="199"/>
      <c r="M340" s="199"/>
      <c r="N340" s="197" t="str">
        <f>IF(Tabla46[[#This Row],[ID RIESGO]]="","",IF(Tabla46[[#This Row],[DESCRIPCION DEL CONTROL]]="",0,15))</f>
        <v/>
      </c>
      <c r="O340" s="190" t="str">
        <f>IF(Tabla46[[#This Row],[ID RIESGO]]="","",IF(Tabla46[[#This Row],[RESPONSABLE DEL CONTROL (CARGO)]]="",0,20))</f>
        <v/>
      </c>
      <c r="P340" s="399">
        <f>IF(Tabla46[[#This Row],[PERIODICIDAD DE EJECUCIÓN DEL CONTROL]]="",0,20)</f>
        <v>0</v>
      </c>
      <c r="Q34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0" s="399" t="str">
        <f>IF(ISTEXT(Tabla46[[#This Row],[VALOR EVALUACION DISENO]]),"",IF(Tabla46[[#This Row],[VALOR EVALUACION DISENO]]&gt;96,DATOS!$AV$21,IF(Tabla46[[#This Row],[VALOR EVALUACION DISENO]]&gt;=86,DATOS!$AV$22,DATOS!$AV$23)))</f>
        <v/>
      </c>
      <c r="S340" s="324"/>
      <c r="T340" s="146" t="str">
        <f>IFERROR(VLOOKUP(Tabla46[[#This Row],[% DE CUMPLIMIENTO DE LA EJECUCION DEL CONTROL]],DATOS!$AS$39:$AT$41,2,0),"")</f>
        <v/>
      </c>
      <c r="U340" s="147" t="str">
        <f>IF(Tabla46[[#This Row],[RESULTADO EVALUACIÓN DEL DISEÑO DEL CONTROL]]="","",SUMIFS(DATOS!$AT$50:$AT$58,DATOS!$AR$50:$AR$58,Tabla46[[#This Row],[RESULTADO EVALUACIÓN DEL DISEÑO DEL CONTROL]],DATOS!$AS$50:$AS$58,Tabla46[[#This Row],[RESULTADO EVALUACION DE LA EJECUCION]]))</f>
        <v/>
      </c>
    </row>
    <row r="341" spans="1:21" ht="15" customHeight="1" x14ac:dyDescent="0.25">
      <c r="A341" s="7"/>
      <c r="B341" s="5"/>
      <c r="C341" s="5"/>
      <c r="D341" s="80"/>
      <c r="E341" s="10"/>
      <c r="F341" s="197"/>
      <c r="G341" s="146" t="str">
        <f>IFERROR(VLOOKUP(Tabla46[[#This Row],[ID RIESGO]],'1. IDENTIFICACION DEL RIESGO'!$AB$27:$AL$38,11,0),"")</f>
        <v/>
      </c>
      <c r="H341" s="197"/>
      <c r="I341" s="197"/>
      <c r="J341" s="197"/>
      <c r="K341" s="197"/>
      <c r="L341" s="199"/>
      <c r="M341" s="199"/>
      <c r="N341" s="197" t="str">
        <f>IF(Tabla46[[#This Row],[ID RIESGO]]="","",IF(Tabla46[[#This Row],[DESCRIPCION DEL CONTROL]]="",0,15))</f>
        <v/>
      </c>
      <c r="O341" s="190" t="str">
        <f>IF(Tabla46[[#This Row],[ID RIESGO]]="","",IF(Tabla46[[#This Row],[RESPONSABLE DEL CONTROL (CARGO)]]="",0,20))</f>
        <v/>
      </c>
      <c r="P341" s="399">
        <f>IF(Tabla46[[#This Row],[PERIODICIDAD DE EJECUCIÓN DEL CONTROL]]="",0,20)</f>
        <v>0</v>
      </c>
      <c r="Q34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1" s="399" t="str">
        <f>IF(ISTEXT(Tabla46[[#This Row],[VALOR EVALUACION DISENO]]),"",IF(Tabla46[[#This Row],[VALOR EVALUACION DISENO]]&gt;96,DATOS!$AV$21,IF(Tabla46[[#This Row],[VALOR EVALUACION DISENO]]&gt;=86,DATOS!$AV$22,DATOS!$AV$23)))</f>
        <v/>
      </c>
      <c r="S341" s="324"/>
      <c r="T341" s="146" t="str">
        <f>IFERROR(VLOOKUP(Tabla46[[#This Row],[% DE CUMPLIMIENTO DE LA EJECUCION DEL CONTROL]],DATOS!$AS$39:$AT$41,2,0),"")</f>
        <v/>
      </c>
      <c r="U341" s="147" t="str">
        <f>IF(Tabla46[[#This Row],[RESULTADO EVALUACIÓN DEL DISEÑO DEL CONTROL]]="","",SUMIFS(DATOS!$AT$50:$AT$58,DATOS!$AR$50:$AR$58,Tabla46[[#This Row],[RESULTADO EVALUACIÓN DEL DISEÑO DEL CONTROL]],DATOS!$AS$50:$AS$58,Tabla46[[#This Row],[RESULTADO EVALUACION DE LA EJECUCION]]))</f>
        <v/>
      </c>
    </row>
    <row r="342" spans="1:21" ht="15" customHeight="1" x14ac:dyDescent="0.25">
      <c r="A342" s="7"/>
      <c r="B342" s="5"/>
      <c r="C342" s="5"/>
      <c r="D342" s="80"/>
      <c r="E342" s="10"/>
      <c r="F342" s="197"/>
      <c r="G342" s="146" t="str">
        <f>IFERROR(VLOOKUP(Tabla46[[#This Row],[ID RIESGO]],'1. IDENTIFICACION DEL RIESGO'!$AB$27:$AL$38,11,0),"")</f>
        <v/>
      </c>
      <c r="H342" s="197"/>
      <c r="I342" s="197"/>
      <c r="J342" s="197"/>
      <c r="K342" s="197"/>
      <c r="L342" s="199"/>
      <c r="M342" s="199"/>
      <c r="N342" s="197" t="str">
        <f>IF(Tabla46[[#This Row],[ID RIESGO]]="","",IF(Tabla46[[#This Row],[DESCRIPCION DEL CONTROL]]="",0,15))</f>
        <v/>
      </c>
      <c r="O342" s="190" t="str">
        <f>IF(Tabla46[[#This Row],[ID RIESGO]]="","",IF(Tabla46[[#This Row],[RESPONSABLE DEL CONTROL (CARGO)]]="",0,20))</f>
        <v/>
      </c>
      <c r="P342" s="399">
        <f>IF(Tabla46[[#This Row],[PERIODICIDAD DE EJECUCIÓN DEL CONTROL]]="",0,20)</f>
        <v>0</v>
      </c>
      <c r="Q34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2" s="399" t="str">
        <f>IF(ISTEXT(Tabla46[[#This Row],[VALOR EVALUACION DISENO]]),"",IF(Tabla46[[#This Row],[VALOR EVALUACION DISENO]]&gt;96,DATOS!$AV$21,IF(Tabla46[[#This Row],[VALOR EVALUACION DISENO]]&gt;=86,DATOS!$AV$22,DATOS!$AV$23)))</f>
        <v/>
      </c>
      <c r="S342" s="324"/>
      <c r="T342" s="146" t="str">
        <f>IFERROR(VLOOKUP(Tabla46[[#This Row],[% DE CUMPLIMIENTO DE LA EJECUCION DEL CONTROL]],DATOS!$AS$39:$AT$41,2,0),"")</f>
        <v/>
      </c>
      <c r="U342" s="147" t="str">
        <f>IF(Tabla46[[#This Row],[RESULTADO EVALUACIÓN DEL DISEÑO DEL CONTROL]]="","",SUMIFS(DATOS!$AT$50:$AT$58,DATOS!$AR$50:$AR$58,Tabla46[[#This Row],[RESULTADO EVALUACIÓN DEL DISEÑO DEL CONTROL]],DATOS!$AS$50:$AS$58,Tabla46[[#This Row],[RESULTADO EVALUACION DE LA EJECUCION]]))</f>
        <v/>
      </c>
    </row>
    <row r="343" spans="1:21" ht="15" customHeight="1" x14ac:dyDescent="0.25">
      <c r="A343" s="7"/>
      <c r="B343" s="5"/>
      <c r="C343" s="5"/>
      <c r="D343" s="80"/>
      <c r="E343" s="10"/>
      <c r="F343" s="197"/>
      <c r="G343" s="146" t="str">
        <f>IFERROR(VLOOKUP(Tabla46[[#This Row],[ID RIESGO]],'1. IDENTIFICACION DEL RIESGO'!$AB$27:$AL$38,11,0),"")</f>
        <v/>
      </c>
      <c r="H343" s="197"/>
      <c r="I343" s="197"/>
      <c r="J343" s="197"/>
      <c r="K343" s="197"/>
      <c r="L343" s="199"/>
      <c r="M343" s="199"/>
      <c r="N343" s="197" t="str">
        <f>IF(Tabla46[[#This Row],[ID RIESGO]]="","",IF(Tabla46[[#This Row],[DESCRIPCION DEL CONTROL]]="",0,15))</f>
        <v/>
      </c>
      <c r="O343" s="190" t="str">
        <f>IF(Tabla46[[#This Row],[ID RIESGO]]="","",IF(Tabla46[[#This Row],[RESPONSABLE DEL CONTROL (CARGO)]]="",0,20))</f>
        <v/>
      </c>
      <c r="P343" s="399">
        <f>IF(Tabla46[[#This Row],[PERIODICIDAD DE EJECUCIÓN DEL CONTROL]]="",0,20)</f>
        <v>0</v>
      </c>
      <c r="Q34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3" s="399" t="str">
        <f>IF(ISTEXT(Tabla46[[#This Row],[VALOR EVALUACION DISENO]]),"",IF(Tabla46[[#This Row],[VALOR EVALUACION DISENO]]&gt;96,DATOS!$AV$21,IF(Tabla46[[#This Row],[VALOR EVALUACION DISENO]]&gt;=86,DATOS!$AV$22,DATOS!$AV$23)))</f>
        <v/>
      </c>
      <c r="S343" s="324"/>
      <c r="T343" s="146" t="str">
        <f>IFERROR(VLOOKUP(Tabla46[[#This Row],[% DE CUMPLIMIENTO DE LA EJECUCION DEL CONTROL]],DATOS!$AS$39:$AT$41,2,0),"")</f>
        <v/>
      </c>
      <c r="U343" s="147" t="str">
        <f>IF(Tabla46[[#This Row],[RESULTADO EVALUACIÓN DEL DISEÑO DEL CONTROL]]="","",SUMIFS(DATOS!$AT$50:$AT$58,DATOS!$AR$50:$AR$58,Tabla46[[#This Row],[RESULTADO EVALUACIÓN DEL DISEÑO DEL CONTROL]],DATOS!$AS$50:$AS$58,Tabla46[[#This Row],[RESULTADO EVALUACION DE LA EJECUCION]]))</f>
        <v/>
      </c>
    </row>
    <row r="344" spans="1:21" ht="15" customHeight="1" x14ac:dyDescent="0.25">
      <c r="A344" s="7"/>
      <c r="B344" s="5"/>
      <c r="C344" s="5"/>
      <c r="D344" s="80"/>
      <c r="E344" s="10"/>
      <c r="F344" s="197"/>
      <c r="G344" s="146" t="str">
        <f>IFERROR(VLOOKUP(Tabla46[[#This Row],[ID RIESGO]],'1. IDENTIFICACION DEL RIESGO'!$AB$27:$AL$38,11,0),"")</f>
        <v/>
      </c>
      <c r="H344" s="197"/>
      <c r="I344" s="197"/>
      <c r="J344" s="197"/>
      <c r="K344" s="197"/>
      <c r="L344" s="199"/>
      <c r="M344" s="199"/>
      <c r="N344" s="197" t="str">
        <f>IF(Tabla46[[#This Row],[ID RIESGO]]="","",IF(Tabla46[[#This Row],[DESCRIPCION DEL CONTROL]]="",0,15))</f>
        <v/>
      </c>
      <c r="O344" s="190" t="str">
        <f>IF(Tabla46[[#This Row],[ID RIESGO]]="","",IF(Tabla46[[#This Row],[RESPONSABLE DEL CONTROL (CARGO)]]="",0,20))</f>
        <v/>
      </c>
      <c r="P344" s="399">
        <f>IF(Tabla46[[#This Row],[PERIODICIDAD DE EJECUCIÓN DEL CONTROL]]="",0,20)</f>
        <v>0</v>
      </c>
      <c r="Q34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4" s="399" t="str">
        <f>IF(ISTEXT(Tabla46[[#This Row],[VALOR EVALUACION DISENO]]),"",IF(Tabla46[[#This Row],[VALOR EVALUACION DISENO]]&gt;96,DATOS!$AV$21,IF(Tabla46[[#This Row],[VALOR EVALUACION DISENO]]&gt;=86,DATOS!$AV$22,DATOS!$AV$23)))</f>
        <v/>
      </c>
      <c r="S344" s="324"/>
      <c r="T344" s="146" t="str">
        <f>IFERROR(VLOOKUP(Tabla46[[#This Row],[% DE CUMPLIMIENTO DE LA EJECUCION DEL CONTROL]],DATOS!$AS$39:$AT$41,2,0),"")</f>
        <v/>
      </c>
      <c r="U344" s="147" t="str">
        <f>IF(Tabla46[[#This Row],[RESULTADO EVALUACIÓN DEL DISEÑO DEL CONTROL]]="","",SUMIFS(DATOS!$AT$50:$AT$58,DATOS!$AR$50:$AR$58,Tabla46[[#This Row],[RESULTADO EVALUACIÓN DEL DISEÑO DEL CONTROL]],DATOS!$AS$50:$AS$58,Tabla46[[#This Row],[RESULTADO EVALUACION DE LA EJECUCION]]))</f>
        <v/>
      </c>
    </row>
    <row r="345" spans="1:21" ht="15" customHeight="1" x14ac:dyDescent="0.25">
      <c r="A345" s="7"/>
      <c r="B345" s="5"/>
      <c r="C345" s="5"/>
      <c r="D345" s="80"/>
      <c r="E345" s="10"/>
      <c r="F345" s="197"/>
      <c r="G345" s="146" t="str">
        <f>IFERROR(VLOOKUP(Tabla46[[#This Row],[ID RIESGO]],'1. IDENTIFICACION DEL RIESGO'!$AB$27:$AL$38,11,0),"")</f>
        <v/>
      </c>
      <c r="H345" s="197"/>
      <c r="I345" s="197"/>
      <c r="J345" s="197"/>
      <c r="K345" s="197"/>
      <c r="L345" s="199"/>
      <c r="M345" s="199"/>
      <c r="N345" s="197" t="str">
        <f>IF(Tabla46[[#This Row],[ID RIESGO]]="","",IF(Tabla46[[#This Row],[DESCRIPCION DEL CONTROL]]="",0,15))</f>
        <v/>
      </c>
      <c r="O345" s="190" t="str">
        <f>IF(Tabla46[[#This Row],[ID RIESGO]]="","",IF(Tabla46[[#This Row],[RESPONSABLE DEL CONTROL (CARGO)]]="",0,20))</f>
        <v/>
      </c>
      <c r="P345" s="399">
        <f>IF(Tabla46[[#This Row],[PERIODICIDAD DE EJECUCIÓN DEL CONTROL]]="",0,20)</f>
        <v>0</v>
      </c>
      <c r="Q34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5" s="399" t="str">
        <f>IF(ISTEXT(Tabla46[[#This Row],[VALOR EVALUACION DISENO]]),"",IF(Tabla46[[#This Row],[VALOR EVALUACION DISENO]]&gt;96,DATOS!$AV$21,IF(Tabla46[[#This Row],[VALOR EVALUACION DISENO]]&gt;=86,DATOS!$AV$22,DATOS!$AV$23)))</f>
        <v/>
      </c>
      <c r="S345" s="324"/>
      <c r="T345" s="146" t="str">
        <f>IFERROR(VLOOKUP(Tabla46[[#This Row],[% DE CUMPLIMIENTO DE LA EJECUCION DEL CONTROL]],DATOS!$AS$39:$AT$41,2,0),"")</f>
        <v/>
      </c>
      <c r="U345" s="147" t="str">
        <f>IF(Tabla46[[#This Row],[RESULTADO EVALUACIÓN DEL DISEÑO DEL CONTROL]]="","",SUMIFS(DATOS!$AT$50:$AT$58,DATOS!$AR$50:$AR$58,Tabla46[[#This Row],[RESULTADO EVALUACIÓN DEL DISEÑO DEL CONTROL]],DATOS!$AS$50:$AS$58,Tabla46[[#This Row],[RESULTADO EVALUACION DE LA EJECUCION]]))</f>
        <v/>
      </c>
    </row>
    <row r="346" spans="1:21" ht="15" customHeight="1" x14ac:dyDescent="0.25">
      <c r="A346" s="7"/>
      <c r="B346" s="5"/>
      <c r="C346" s="5"/>
      <c r="D346" s="80"/>
      <c r="E346" s="10"/>
      <c r="F346" s="197"/>
      <c r="G346" s="146" t="str">
        <f>IFERROR(VLOOKUP(Tabla46[[#This Row],[ID RIESGO]],'1. IDENTIFICACION DEL RIESGO'!$AB$27:$AL$38,11,0),"")</f>
        <v/>
      </c>
      <c r="H346" s="197"/>
      <c r="I346" s="197"/>
      <c r="J346" s="197"/>
      <c r="K346" s="197"/>
      <c r="L346" s="199"/>
      <c r="M346" s="199"/>
      <c r="N346" s="197" t="str">
        <f>IF(Tabla46[[#This Row],[ID RIESGO]]="","",IF(Tabla46[[#This Row],[DESCRIPCION DEL CONTROL]]="",0,15))</f>
        <v/>
      </c>
      <c r="O346" s="190" t="str">
        <f>IF(Tabla46[[#This Row],[ID RIESGO]]="","",IF(Tabla46[[#This Row],[RESPONSABLE DEL CONTROL (CARGO)]]="",0,20))</f>
        <v/>
      </c>
      <c r="P346" s="399">
        <f>IF(Tabla46[[#This Row],[PERIODICIDAD DE EJECUCIÓN DEL CONTROL]]="",0,20)</f>
        <v>0</v>
      </c>
      <c r="Q34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6" s="399" t="str">
        <f>IF(ISTEXT(Tabla46[[#This Row],[VALOR EVALUACION DISENO]]),"",IF(Tabla46[[#This Row],[VALOR EVALUACION DISENO]]&gt;96,DATOS!$AV$21,IF(Tabla46[[#This Row],[VALOR EVALUACION DISENO]]&gt;=86,DATOS!$AV$22,DATOS!$AV$23)))</f>
        <v/>
      </c>
      <c r="S346" s="324"/>
      <c r="T346" s="146" t="str">
        <f>IFERROR(VLOOKUP(Tabla46[[#This Row],[% DE CUMPLIMIENTO DE LA EJECUCION DEL CONTROL]],DATOS!$AS$39:$AT$41,2,0),"")</f>
        <v/>
      </c>
      <c r="U346" s="147" t="str">
        <f>IF(Tabla46[[#This Row],[RESULTADO EVALUACIÓN DEL DISEÑO DEL CONTROL]]="","",SUMIFS(DATOS!$AT$50:$AT$58,DATOS!$AR$50:$AR$58,Tabla46[[#This Row],[RESULTADO EVALUACIÓN DEL DISEÑO DEL CONTROL]],DATOS!$AS$50:$AS$58,Tabla46[[#This Row],[RESULTADO EVALUACION DE LA EJECUCION]]))</f>
        <v/>
      </c>
    </row>
    <row r="347" spans="1:21" ht="15" customHeight="1" x14ac:dyDescent="0.25">
      <c r="A347" s="7"/>
      <c r="B347" s="5"/>
      <c r="C347" s="5"/>
      <c r="D347" s="80"/>
      <c r="E347" s="10"/>
      <c r="F347" s="197"/>
      <c r="G347" s="146" t="str">
        <f>IFERROR(VLOOKUP(Tabla46[[#This Row],[ID RIESGO]],'1. IDENTIFICACION DEL RIESGO'!$AB$27:$AL$38,11,0),"")</f>
        <v/>
      </c>
      <c r="H347" s="197"/>
      <c r="I347" s="197"/>
      <c r="J347" s="197"/>
      <c r="K347" s="197"/>
      <c r="L347" s="199"/>
      <c r="M347" s="199"/>
      <c r="N347" s="197" t="str">
        <f>IF(Tabla46[[#This Row],[ID RIESGO]]="","",IF(Tabla46[[#This Row],[DESCRIPCION DEL CONTROL]]="",0,15))</f>
        <v/>
      </c>
      <c r="O347" s="190" t="str">
        <f>IF(Tabla46[[#This Row],[ID RIESGO]]="","",IF(Tabla46[[#This Row],[RESPONSABLE DEL CONTROL (CARGO)]]="",0,20))</f>
        <v/>
      </c>
      <c r="P347" s="399">
        <f>IF(Tabla46[[#This Row],[PERIODICIDAD DE EJECUCIÓN DEL CONTROL]]="",0,20)</f>
        <v>0</v>
      </c>
      <c r="Q34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7" s="399" t="str">
        <f>IF(ISTEXT(Tabla46[[#This Row],[VALOR EVALUACION DISENO]]),"",IF(Tabla46[[#This Row],[VALOR EVALUACION DISENO]]&gt;96,DATOS!$AV$21,IF(Tabla46[[#This Row],[VALOR EVALUACION DISENO]]&gt;=86,DATOS!$AV$22,DATOS!$AV$23)))</f>
        <v/>
      </c>
      <c r="S347" s="324"/>
      <c r="T347" s="146" t="str">
        <f>IFERROR(VLOOKUP(Tabla46[[#This Row],[% DE CUMPLIMIENTO DE LA EJECUCION DEL CONTROL]],DATOS!$AS$39:$AT$41,2,0),"")</f>
        <v/>
      </c>
      <c r="U347" s="147" t="str">
        <f>IF(Tabla46[[#This Row],[RESULTADO EVALUACIÓN DEL DISEÑO DEL CONTROL]]="","",SUMIFS(DATOS!$AT$50:$AT$58,DATOS!$AR$50:$AR$58,Tabla46[[#This Row],[RESULTADO EVALUACIÓN DEL DISEÑO DEL CONTROL]],DATOS!$AS$50:$AS$58,Tabla46[[#This Row],[RESULTADO EVALUACION DE LA EJECUCION]]))</f>
        <v/>
      </c>
    </row>
    <row r="348" spans="1:21" ht="15" customHeight="1" x14ac:dyDescent="0.25">
      <c r="A348" s="7"/>
      <c r="B348" s="5"/>
      <c r="C348" s="5"/>
      <c r="D348" s="80"/>
      <c r="E348" s="10"/>
      <c r="F348" s="197"/>
      <c r="G348" s="146" t="str">
        <f>IFERROR(VLOOKUP(Tabla46[[#This Row],[ID RIESGO]],'1. IDENTIFICACION DEL RIESGO'!$AB$27:$AL$38,11,0),"")</f>
        <v/>
      </c>
      <c r="H348" s="197"/>
      <c r="I348" s="197"/>
      <c r="J348" s="197"/>
      <c r="K348" s="197"/>
      <c r="L348" s="199"/>
      <c r="M348" s="199"/>
      <c r="N348" s="197" t="str">
        <f>IF(Tabla46[[#This Row],[ID RIESGO]]="","",IF(Tabla46[[#This Row],[DESCRIPCION DEL CONTROL]]="",0,15))</f>
        <v/>
      </c>
      <c r="O348" s="190" t="str">
        <f>IF(Tabla46[[#This Row],[ID RIESGO]]="","",IF(Tabla46[[#This Row],[RESPONSABLE DEL CONTROL (CARGO)]]="",0,20))</f>
        <v/>
      </c>
      <c r="P348" s="399">
        <f>IF(Tabla46[[#This Row],[PERIODICIDAD DE EJECUCIÓN DEL CONTROL]]="",0,20)</f>
        <v>0</v>
      </c>
      <c r="Q34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8" s="399" t="str">
        <f>IF(ISTEXT(Tabla46[[#This Row],[VALOR EVALUACION DISENO]]),"",IF(Tabla46[[#This Row],[VALOR EVALUACION DISENO]]&gt;96,DATOS!$AV$21,IF(Tabla46[[#This Row],[VALOR EVALUACION DISENO]]&gt;=86,DATOS!$AV$22,DATOS!$AV$23)))</f>
        <v/>
      </c>
      <c r="S348" s="324"/>
      <c r="T348" s="146" t="str">
        <f>IFERROR(VLOOKUP(Tabla46[[#This Row],[% DE CUMPLIMIENTO DE LA EJECUCION DEL CONTROL]],DATOS!$AS$39:$AT$41,2,0),"")</f>
        <v/>
      </c>
      <c r="U348" s="147" t="str">
        <f>IF(Tabla46[[#This Row],[RESULTADO EVALUACIÓN DEL DISEÑO DEL CONTROL]]="","",SUMIFS(DATOS!$AT$50:$AT$58,DATOS!$AR$50:$AR$58,Tabla46[[#This Row],[RESULTADO EVALUACIÓN DEL DISEÑO DEL CONTROL]],DATOS!$AS$50:$AS$58,Tabla46[[#This Row],[RESULTADO EVALUACION DE LA EJECUCION]]))</f>
        <v/>
      </c>
    </row>
    <row r="349" spans="1:21" ht="15" customHeight="1" x14ac:dyDescent="0.25">
      <c r="A349" s="7"/>
      <c r="B349" s="5"/>
      <c r="C349" s="5"/>
      <c r="D349" s="80"/>
      <c r="E349" s="10"/>
      <c r="F349" s="197"/>
      <c r="G349" s="146" t="str">
        <f>IFERROR(VLOOKUP(Tabla46[[#This Row],[ID RIESGO]],'1. IDENTIFICACION DEL RIESGO'!$AB$27:$AL$38,11,0),"")</f>
        <v/>
      </c>
      <c r="H349" s="197"/>
      <c r="I349" s="197"/>
      <c r="J349" s="197"/>
      <c r="K349" s="197"/>
      <c r="L349" s="199"/>
      <c r="M349" s="199"/>
      <c r="N349" s="197" t="str">
        <f>IF(Tabla46[[#This Row],[ID RIESGO]]="","",IF(Tabla46[[#This Row],[DESCRIPCION DEL CONTROL]]="",0,15))</f>
        <v/>
      </c>
      <c r="O349" s="190" t="str">
        <f>IF(Tabla46[[#This Row],[ID RIESGO]]="","",IF(Tabla46[[#This Row],[RESPONSABLE DEL CONTROL (CARGO)]]="",0,20))</f>
        <v/>
      </c>
      <c r="P349" s="399">
        <f>IF(Tabla46[[#This Row],[PERIODICIDAD DE EJECUCIÓN DEL CONTROL]]="",0,20)</f>
        <v>0</v>
      </c>
      <c r="Q34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9" s="399" t="str">
        <f>IF(ISTEXT(Tabla46[[#This Row],[VALOR EVALUACION DISENO]]),"",IF(Tabla46[[#This Row],[VALOR EVALUACION DISENO]]&gt;96,DATOS!$AV$21,IF(Tabla46[[#This Row],[VALOR EVALUACION DISENO]]&gt;=86,DATOS!$AV$22,DATOS!$AV$23)))</f>
        <v/>
      </c>
      <c r="S349" s="324"/>
      <c r="T349" s="146" t="str">
        <f>IFERROR(VLOOKUP(Tabla46[[#This Row],[% DE CUMPLIMIENTO DE LA EJECUCION DEL CONTROL]],DATOS!$AS$39:$AT$41,2,0),"")</f>
        <v/>
      </c>
      <c r="U349" s="147" t="str">
        <f>IF(Tabla46[[#This Row],[RESULTADO EVALUACIÓN DEL DISEÑO DEL CONTROL]]="","",SUMIFS(DATOS!$AT$50:$AT$58,DATOS!$AR$50:$AR$58,Tabla46[[#This Row],[RESULTADO EVALUACIÓN DEL DISEÑO DEL CONTROL]],DATOS!$AS$50:$AS$58,Tabla46[[#This Row],[RESULTADO EVALUACION DE LA EJECUCION]]))</f>
        <v/>
      </c>
    </row>
    <row r="350" spans="1:21" ht="15" customHeight="1" x14ac:dyDescent="0.25">
      <c r="A350" s="7"/>
      <c r="B350" s="5"/>
      <c r="C350" s="5"/>
      <c r="D350" s="80"/>
      <c r="E350" s="10"/>
      <c r="F350" s="197"/>
      <c r="G350" s="146" t="str">
        <f>IFERROR(VLOOKUP(Tabla46[[#This Row],[ID RIESGO]],'1. IDENTIFICACION DEL RIESGO'!$AB$27:$AL$38,11,0),"")</f>
        <v/>
      </c>
      <c r="H350" s="197"/>
      <c r="I350" s="197"/>
      <c r="J350" s="197"/>
      <c r="K350" s="197"/>
      <c r="L350" s="199"/>
      <c r="M350" s="199"/>
      <c r="N350" s="197" t="str">
        <f>IF(Tabla46[[#This Row],[ID RIESGO]]="","",IF(Tabla46[[#This Row],[DESCRIPCION DEL CONTROL]]="",0,15))</f>
        <v/>
      </c>
      <c r="O350" s="190" t="str">
        <f>IF(Tabla46[[#This Row],[ID RIESGO]]="","",IF(Tabla46[[#This Row],[RESPONSABLE DEL CONTROL (CARGO)]]="",0,20))</f>
        <v/>
      </c>
      <c r="P350" s="399">
        <f>IF(Tabla46[[#This Row],[PERIODICIDAD DE EJECUCIÓN DEL CONTROL]]="",0,20)</f>
        <v>0</v>
      </c>
      <c r="Q35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0" s="399" t="str">
        <f>IF(ISTEXT(Tabla46[[#This Row],[VALOR EVALUACION DISENO]]),"",IF(Tabla46[[#This Row],[VALOR EVALUACION DISENO]]&gt;96,DATOS!$AV$21,IF(Tabla46[[#This Row],[VALOR EVALUACION DISENO]]&gt;=86,DATOS!$AV$22,DATOS!$AV$23)))</f>
        <v/>
      </c>
      <c r="S350" s="324"/>
      <c r="T350" s="146" t="str">
        <f>IFERROR(VLOOKUP(Tabla46[[#This Row],[% DE CUMPLIMIENTO DE LA EJECUCION DEL CONTROL]],DATOS!$AS$39:$AT$41,2,0),"")</f>
        <v/>
      </c>
      <c r="U350" s="147" t="str">
        <f>IF(Tabla46[[#This Row],[RESULTADO EVALUACIÓN DEL DISEÑO DEL CONTROL]]="","",SUMIFS(DATOS!$AT$50:$AT$58,DATOS!$AR$50:$AR$58,Tabla46[[#This Row],[RESULTADO EVALUACIÓN DEL DISEÑO DEL CONTROL]],DATOS!$AS$50:$AS$58,Tabla46[[#This Row],[RESULTADO EVALUACION DE LA EJECUCION]]))</f>
        <v/>
      </c>
    </row>
    <row r="351" spans="1:21" ht="15" customHeight="1" x14ac:dyDescent="0.25">
      <c r="A351" s="7"/>
      <c r="B351" s="5"/>
      <c r="C351" s="5"/>
      <c r="D351" s="80"/>
      <c r="E351" s="10"/>
      <c r="F351" s="197"/>
      <c r="G351" s="146" t="str">
        <f>IFERROR(VLOOKUP(Tabla46[[#This Row],[ID RIESGO]],'1. IDENTIFICACION DEL RIESGO'!$AB$27:$AL$38,11,0),"")</f>
        <v/>
      </c>
      <c r="H351" s="197"/>
      <c r="I351" s="197"/>
      <c r="J351" s="197"/>
      <c r="K351" s="197"/>
      <c r="L351" s="199"/>
      <c r="M351" s="199"/>
      <c r="N351" s="197" t="str">
        <f>IF(Tabla46[[#This Row],[ID RIESGO]]="","",IF(Tabla46[[#This Row],[DESCRIPCION DEL CONTROL]]="",0,15))</f>
        <v/>
      </c>
      <c r="O351" s="190" t="str">
        <f>IF(Tabla46[[#This Row],[ID RIESGO]]="","",IF(Tabla46[[#This Row],[RESPONSABLE DEL CONTROL (CARGO)]]="",0,20))</f>
        <v/>
      </c>
      <c r="P351" s="399">
        <f>IF(Tabla46[[#This Row],[PERIODICIDAD DE EJECUCIÓN DEL CONTROL]]="",0,20)</f>
        <v>0</v>
      </c>
      <c r="Q35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1" s="399" t="str">
        <f>IF(ISTEXT(Tabla46[[#This Row],[VALOR EVALUACION DISENO]]),"",IF(Tabla46[[#This Row],[VALOR EVALUACION DISENO]]&gt;96,DATOS!$AV$21,IF(Tabla46[[#This Row],[VALOR EVALUACION DISENO]]&gt;=86,DATOS!$AV$22,DATOS!$AV$23)))</f>
        <v/>
      </c>
      <c r="S351" s="324"/>
      <c r="T351" s="146" t="str">
        <f>IFERROR(VLOOKUP(Tabla46[[#This Row],[% DE CUMPLIMIENTO DE LA EJECUCION DEL CONTROL]],DATOS!$AS$39:$AT$41,2,0),"")</f>
        <v/>
      </c>
      <c r="U351" s="147" t="str">
        <f>IF(Tabla46[[#This Row],[RESULTADO EVALUACIÓN DEL DISEÑO DEL CONTROL]]="","",SUMIFS(DATOS!$AT$50:$AT$58,DATOS!$AR$50:$AR$58,Tabla46[[#This Row],[RESULTADO EVALUACIÓN DEL DISEÑO DEL CONTROL]],DATOS!$AS$50:$AS$58,Tabla46[[#This Row],[RESULTADO EVALUACION DE LA EJECUCION]]))</f>
        <v/>
      </c>
    </row>
    <row r="352" spans="1:21" ht="15" customHeight="1" x14ac:dyDescent="0.25">
      <c r="A352" s="7"/>
      <c r="B352" s="5"/>
      <c r="C352" s="5"/>
      <c r="D352" s="80"/>
      <c r="E352" s="10"/>
      <c r="F352" s="197"/>
      <c r="G352" s="146" t="str">
        <f>IFERROR(VLOOKUP(Tabla46[[#This Row],[ID RIESGO]],'1. IDENTIFICACION DEL RIESGO'!$AB$27:$AL$38,11,0),"")</f>
        <v/>
      </c>
      <c r="H352" s="197"/>
      <c r="I352" s="197"/>
      <c r="J352" s="197"/>
      <c r="K352" s="197"/>
      <c r="L352" s="199"/>
      <c r="M352" s="199"/>
      <c r="N352" s="197" t="str">
        <f>IF(Tabla46[[#This Row],[ID RIESGO]]="","",IF(Tabla46[[#This Row],[DESCRIPCION DEL CONTROL]]="",0,15))</f>
        <v/>
      </c>
      <c r="O352" s="190" t="str">
        <f>IF(Tabla46[[#This Row],[ID RIESGO]]="","",IF(Tabla46[[#This Row],[RESPONSABLE DEL CONTROL (CARGO)]]="",0,20))</f>
        <v/>
      </c>
      <c r="P352" s="399">
        <f>IF(Tabla46[[#This Row],[PERIODICIDAD DE EJECUCIÓN DEL CONTROL]]="",0,20)</f>
        <v>0</v>
      </c>
      <c r="Q35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2" s="399" t="str">
        <f>IF(ISTEXT(Tabla46[[#This Row],[VALOR EVALUACION DISENO]]),"",IF(Tabla46[[#This Row],[VALOR EVALUACION DISENO]]&gt;96,DATOS!$AV$21,IF(Tabla46[[#This Row],[VALOR EVALUACION DISENO]]&gt;=86,DATOS!$AV$22,DATOS!$AV$23)))</f>
        <v/>
      </c>
      <c r="S352" s="324"/>
      <c r="T352" s="146" t="str">
        <f>IFERROR(VLOOKUP(Tabla46[[#This Row],[% DE CUMPLIMIENTO DE LA EJECUCION DEL CONTROL]],DATOS!$AS$39:$AT$41,2,0),"")</f>
        <v/>
      </c>
      <c r="U352" s="147" t="str">
        <f>IF(Tabla46[[#This Row],[RESULTADO EVALUACIÓN DEL DISEÑO DEL CONTROL]]="","",SUMIFS(DATOS!$AT$50:$AT$58,DATOS!$AR$50:$AR$58,Tabla46[[#This Row],[RESULTADO EVALUACIÓN DEL DISEÑO DEL CONTROL]],DATOS!$AS$50:$AS$58,Tabla46[[#This Row],[RESULTADO EVALUACION DE LA EJECUCION]]))</f>
        <v/>
      </c>
    </row>
    <row r="353" spans="1:21" ht="15" customHeight="1" x14ac:dyDescent="0.25">
      <c r="A353" s="7"/>
      <c r="B353" s="5"/>
      <c r="C353" s="5"/>
      <c r="D353" s="80"/>
      <c r="E353" s="10"/>
      <c r="F353" s="197"/>
      <c r="G353" s="146" t="str">
        <f>IFERROR(VLOOKUP(Tabla46[[#This Row],[ID RIESGO]],'1. IDENTIFICACION DEL RIESGO'!$AB$27:$AL$38,11,0),"")</f>
        <v/>
      </c>
      <c r="H353" s="197"/>
      <c r="I353" s="197"/>
      <c r="J353" s="197"/>
      <c r="K353" s="197"/>
      <c r="L353" s="199"/>
      <c r="M353" s="199"/>
      <c r="N353" s="197" t="str">
        <f>IF(Tabla46[[#This Row],[ID RIESGO]]="","",IF(Tabla46[[#This Row],[DESCRIPCION DEL CONTROL]]="",0,15))</f>
        <v/>
      </c>
      <c r="O353" s="190" t="str">
        <f>IF(Tabla46[[#This Row],[ID RIESGO]]="","",IF(Tabla46[[#This Row],[RESPONSABLE DEL CONTROL (CARGO)]]="",0,20))</f>
        <v/>
      </c>
      <c r="P353" s="399">
        <f>IF(Tabla46[[#This Row],[PERIODICIDAD DE EJECUCIÓN DEL CONTROL]]="",0,20)</f>
        <v>0</v>
      </c>
      <c r="Q35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3" s="399" t="str">
        <f>IF(ISTEXT(Tabla46[[#This Row],[VALOR EVALUACION DISENO]]),"",IF(Tabla46[[#This Row],[VALOR EVALUACION DISENO]]&gt;96,DATOS!$AV$21,IF(Tabla46[[#This Row],[VALOR EVALUACION DISENO]]&gt;=86,DATOS!$AV$22,DATOS!$AV$23)))</f>
        <v/>
      </c>
      <c r="S353" s="324"/>
      <c r="T353" s="146" t="str">
        <f>IFERROR(VLOOKUP(Tabla46[[#This Row],[% DE CUMPLIMIENTO DE LA EJECUCION DEL CONTROL]],DATOS!$AS$39:$AT$41,2,0),"")</f>
        <v/>
      </c>
      <c r="U353" s="147" t="str">
        <f>IF(Tabla46[[#This Row],[RESULTADO EVALUACIÓN DEL DISEÑO DEL CONTROL]]="","",SUMIFS(DATOS!$AT$50:$AT$58,DATOS!$AR$50:$AR$58,Tabla46[[#This Row],[RESULTADO EVALUACIÓN DEL DISEÑO DEL CONTROL]],DATOS!$AS$50:$AS$58,Tabla46[[#This Row],[RESULTADO EVALUACION DE LA EJECUCION]]))</f>
        <v/>
      </c>
    </row>
    <row r="354" spans="1:21" ht="15" customHeight="1" x14ac:dyDescent="0.25">
      <c r="A354" s="7"/>
      <c r="B354" s="5"/>
      <c r="C354" s="5"/>
      <c r="D354" s="80"/>
      <c r="E354" s="10"/>
      <c r="F354" s="197"/>
      <c r="G354" s="146" t="str">
        <f>IFERROR(VLOOKUP(Tabla46[[#This Row],[ID RIESGO]],'1. IDENTIFICACION DEL RIESGO'!$AB$27:$AL$38,11,0),"")</f>
        <v/>
      </c>
      <c r="H354" s="197"/>
      <c r="I354" s="197"/>
      <c r="J354" s="197"/>
      <c r="K354" s="197"/>
      <c r="L354" s="199"/>
      <c r="M354" s="199"/>
      <c r="N354" s="197" t="str">
        <f>IF(Tabla46[[#This Row],[ID RIESGO]]="","",IF(Tabla46[[#This Row],[DESCRIPCION DEL CONTROL]]="",0,15))</f>
        <v/>
      </c>
      <c r="O354" s="190" t="str">
        <f>IF(Tabla46[[#This Row],[ID RIESGO]]="","",IF(Tabla46[[#This Row],[RESPONSABLE DEL CONTROL (CARGO)]]="",0,20))</f>
        <v/>
      </c>
      <c r="P354" s="399">
        <f>IF(Tabla46[[#This Row],[PERIODICIDAD DE EJECUCIÓN DEL CONTROL]]="",0,20)</f>
        <v>0</v>
      </c>
      <c r="Q35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4" s="399" t="str">
        <f>IF(ISTEXT(Tabla46[[#This Row],[VALOR EVALUACION DISENO]]),"",IF(Tabla46[[#This Row],[VALOR EVALUACION DISENO]]&gt;96,DATOS!$AV$21,IF(Tabla46[[#This Row],[VALOR EVALUACION DISENO]]&gt;=86,DATOS!$AV$22,DATOS!$AV$23)))</f>
        <v/>
      </c>
      <c r="S354" s="324"/>
      <c r="T354" s="146" t="str">
        <f>IFERROR(VLOOKUP(Tabla46[[#This Row],[% DE CUMPLIMIENTO DE LA EJECUCION DEL CONTROL]],DATOS!$AS$39:$AT$41,2,0),"")</f>
        <v/>
      </c>
      <c r="U354" s="147" t="str">
        <f>IF(Tabla46[[#This Row],[RESULTADO EVALUACIÓN DEL DISEÑO DEL CONTROL]]="","",SUMIFS(DATOS!$AT$50:$AT$58,DATOS!$AR$50:$AR$58,Tabla46[[#This Row],[RESULTADO EVALUACIÓN DEL DISEÑO DEL CONTROL]],DATOS!$AS$50:$AS$58,Tabla46[[#This Row],[RESULTADO EVALUACION DE LA EJECUCION]]))</f>
        <v/>
      </c>
    </row>
    <row r="355" spans="1:21" ht="15" customHeight="1" x14ac:dyDescent="0.25">
      <c r="A355" s="7"/>
      <c r="B355" s="5"/>
      <c r="C355" s="5"/>
      <c r="D355" s="80"/>
      <c r="E355" s="10"/>
      <c r="F355" s="197"/>
      <c r="G355" s="146" t="str">
        <f>IFERROR(VLOOKUP(Tabla46[[#This Row],[ID RIESGO]],'1. IDENTIFICACION DEL RIESGO'!$AB$27:$AL$38,11,0),"")</f>
        <v/>
      </c>
      <c r="H355" s="197"/>
      <c r="I355" s="197"/>
      <c r="J355" s="197"/>
      <c r="K355" s="197"/>
      <c r="L355" s="199"/>
      <c r="M355" s="199"/>
      <c r="N355" s="197" t="str">
        <f>IF(Tabla46[[#This Row],[ID RIESGO]]="","",IF(Tabla46[[#This Row],[DESCRIPCION DEL CONTROL]]="",0,15))</f>
        <v/>
      </c>
      <c r="O355" s="190" t="str">
        <f>IF(Tabla46[[#This Row],[ID RIESGO]]="","",IF(Tabla46[[#This Row],[RESPONSABLE DEL CONTROL (CARGO)]]="",0,20))</f>
        <v/>
      </c>
      <c r="P355" s="399">
        <f>IF(Tabla46[[#This Row],[PERIODICIDAD DE EJECUCIÓN DEL CONTROL]]="",0,20)</f>
        <v>0</v>
      </c>
      <c r="Q35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5" s="399" t="str">
        <f>IF(ISTEXT(Tabla46[[#This Row],[VALOR EVALUACION DISENO]]),"",IF(Tabla46[[#This Row],[VALOR EVALUACION DISENO]]&gt;96,DATOS!$AV$21,IF(Tabla46[[#This Row],[VALOR EVALUACION DISENO]]&gt;=86,DATOS!$AV$22,DATOS!$AV$23)))</f>
        <v/>
      </c>
      <c r="S355" s="324"/>
      <c r="T355" s="146" t="str">
        <f>IFERROR(VLOOKUP(Tabla46[[#This Row],[% DE CUMPLIMIENTO DE LA EJECUCION DEL CONTROL]],DATOS!$AS$39:$AT$41,2,0),"")</f>
        <v/>
      </c>
      <c r="U355" s="147" t="str">
        <f>IF(Tabla46[[#This Row],[RESULTADO EVALUACIÓN DEL DISEÑO DEL CONTROL]]="","",SUMIFS(DATOS!$AT$50:$AT$58,DATOS!$AR$50:$AR$58,Tabla46[[#This Row],[RESULTADO EVALUACIÓN DEL DISEÑO DEL CONTROL]],DATOS!$AS$50:$AS$58,Tabla46[[#This Row],[RESULTADO EVALUACION DE LA EJECUCION]]))</f>
        <v/>
      </c>
    </row>
    <row r="356" spans="1:21" ht="15" customHeight="1" x14ac:dyDescent="0.25">
      <c r="A356" s="7"/>
      <c r="B356" s="5"/>
      <c r="C356" s="5"/>
      <c r="D356" s="80"/>
      <c r="E356" s="10"/>
      <c r="F356" s="197"/>
      <c r="G356" s="146" t="str">
        <f>IFERROR(VLOOKUP(Tabla46[[#This Row],[ID RIESGO]],'1. IDENTIFICACION DEL RIESGO'!$AB$27:$AL$38,11,0),"")</f>
        <v/>
      </c>
      <c r="H356" s="197"/>
      <c r="I356" s="197"/>
      <c r="J356" s="197"/>
      <c r="K356" s="197"/>
      <c r="L356" s="199"/>
      <c r="M356" s="199"/>
      <c r="N356" s="197" t="str">
        <f>IF(Tabla46[[#This Row],[ID RIESGO]]="","",IF(Tabla46[[#This Row],[DESCRIPCION DEL CONTROL]]="",0,15))</f>
        <v/>
      </c>
      <c r="O356" s="190" t="str">
        <f>IF(Tabla46[[#This Row],[ID RIESGO]]="","",IF(Tabla46[[#This Row],[RESPONSABLE DEL CONTROL (CARGO)]]="",0,20))</f>
        <v/>
      </c>
      <c r="P356" s="399">
        <f>IF(Tabla46[[#This Row],[PERIODICIDAD DE EJECUCIÓN DEL CONTROL]]="",0,20)</f>
        <v>0</v>
      </c>
      <c r="Q35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6" s="399" t="str">
        <f>IF(ISTEXT(Tabla46[[#This Row],[VALOR EVALUACION DISENO]]),"",IF(Tabla46[[#This Row],[VALOR EVALUACION DISENO]]&gt;96,DATOS!$AV$21,IF(Tabla46[[#This Row],[VALOR EVALUACION DISENO]]&gt;=86,DATOS!$AV$22,DATOS!$AV$23)))</f>
        <v/>
      </c>
      <c r="S356" s="324"/>
      <c r="T356" s="146" t="str">
        <f>IFERROR(VLOOKUP(Tabla46[[#This Row],[% DE CUMPLIMIENTO DE LA EJECUCION DEL CONTROL]],DATOS!$AS$39:$AT$41,2,0),"")</f>
        <v/>
      </c>
      <c r="U356" s="147" t="str">
        <f>IF(Tabla46[[#This Row],[RESULTADO EVALUACIÓN DEL DISEÑO DEL CONTROL]]="","",SUMIFS(DATOS!$AT$50:$AT$58,DATOS!$AR$50:$AR$58,Tabla46[[#This Row],[RESULTADO EVALUACIÓN DEL DISEÑO DEL CONTROL]],DATOS!$AS$50:$AS$58,Tabla46[[#This Row],[RESULTADO EVALUACION DE LA EJECUCION]]))</f>
        <v/>
      </c>
    </row>
    <row r="357" spans="1:21" ht="15" customHeight="1" x14ac:dyDescent="0.25">
      <c r="A357" s="7"/>
      <c r="B357" s="5"/>
      <c r="C357" s="5"/>
      <c r="D357" s="80"/>
      <c r="E357" s="10"/>
      <c r="F357" s="197"/>
      <c r="G357" s="146" t="str">
        <f>IFERROR(VLOOKUP(Tabla46[[#This Row],[ID RIESGO]],'1. IDENTIFICACION DEL RIESGO'!$AB$27:$AL$38,11,0),"")</f>
        <v/>
      </c>
      <c r="H357" s="197"/>
      <c r="I357" s="197"/>
      <c r="J357" s="197"/>
      <c r="K357" s="197"/>
      <c r="L357" s="199"/>
      <c r="M357" s="199"/>
      <c r="N357" s="197" t="str">
        <f>IF(Tabla46[[#This Row],[ID RIESGO]]="","",IF(Tabla46[[#This Row],[DESCRIPCION DEL CONTROL]]="",0,15))</f>
        <v/>
      </c>
      <c r="O357" s="190" t="str">
        <f>IF(Tabla46[[#This Row],[ID RIESGO]]="","",IF(Tabla46[[#This Row],[RESPONSABLE DEL CONTROL (CARGO)]]="",0,20))</f>
        <v/>
      </c>
      <c r="P357" s="399">
        <f>IF(Tabla46[[#This Row],[PERIODICIDAD DE EJECUCIÓN DEL CONTROL]]="",0,20)</f>
        <v>0</v>
      </c>
      <c r="Q35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7" s="399" t="str">
        <f>IF(ISTEXT(Tabla46[[#This Row],[VALOR EVALUACION DISENO]]),"",IF(Tabla46[[#This Row],[VALOR EVALUACION DISENO]]&gt;96,DATOS!$AV$21,IF(Tabla46[[#This Row],[VALOR EVALUACION DISENO]]&gt;=86,DATOS!$AV$22,DATOS!$AV$23)))</f>
        <v/>
      </c>
      <c r="S357" s="324"/>
      <c r="T357" s="146" t="str">
        <f>IFERROR(VLOOKUP(Tabla46[[#This Row],[% DE CUMPLIMIENTO DE LA EJECUCION DEL CONTROL]],DATOS!$AS$39:$AT$41,2,0),"")</f>
        <v/>
      </c>
      <c r="U357" s="147" t="str">
        <f>IF(Tabla46[[#This Row],[RESULTADO EVALUACIÓN DEL DISEÑO DEL CONTROL]]="","",SUMIFS(DATOS!$AT$50:$AT$58,DATOS!$AR$50:$AR$58,Tabla46[[#This Row],[RESULTADO EVALUACIÓN DEL DISEÑO DEL CONTROL]],DATOS!$AS$50:$AS$58,Tabla46[[#This Row],[RESULTADO EVALUACION DE LA EJECUCION]]))</f>
        <v/>
      </c>
    </row>
    <row r="358" spans="1:21" ht="15" customHeight="1" x14ac:dyDescent="0.25">
      <c r="A358" s="7"/>
      <c r="B358" s="5"/>
      <c r="C358" s="5"/>
      <c r="D358" s="80"/>
      <c r="E358" s="10"/>
      <c r="F358" s="197"/>
      <c r="G358" s="146" t="str">
        <f>IFERROR(VLOOKUP(Tabla46[[#This Row],[ID RIESGO]],'1. IDENTIFICACION DEL RIESGO'!$AB$27:$AL$38,11,0),"")</f>
        <v/>
      </c>
      <c r="H358" s="197"/>
      <c r="I358" s="197"/>
      <c r="J358" s="197"/>
      <c r="K358" s="197"/>
      <c r="L358" s="199"/>
      <c r="M358" s="199"/>
      <c r="N358" s="197" t="str">
        <f>IF(Tabla46[[#This Row],[ID RIESGO]]="","",IF(Tabla46[[#This Row],[DESCRIPCION DEL CONTROL]]="",0,15))</f>
        <v/>
      </c>
      <c r="O358" s="190" t="str">
        <f>IF(Tabla46[[#This Row],[ID RIESGO]]="","",IF(Tabla46[[#This Row],[RESPONSABLE DEL CONTROL (CARGO)]]="",0,20))</f>
        <v/>
      </c>
      <c r="P358" s="399">
        <f>IF(Tabla46[[#This Row],[PERIODICIDAD DE EJECUCIÓN DEL CONTROL]]="",0,20)</f>
        <v>0</v>
      </c>
      <c r="Q35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8" s="399" t="str">
        <f>IF(ISTEXT(Tabla46[[#This Row],[VALOR EVALUACION DISENO]]),"",IF(Tabla46[[#This Row],[VALOR EVALUACION DISENO]]&gt;96,DATOS!$AV$21,IF(Tabla46[[#This Row],[VALOR EVALUACION DISENO]]&gt;=86,DATOS!$AV$22,DATOS!$AV$23)))</f>
        <v/>
      </c>
      <c r="S358" s="324"/>
      <c r="T358" s="146" t="str">
        <f>IFERROR(VLOOKUP(Tabla46[[#This Row],[% DE CUMPLIMIENTO DE LA EJECUCION DEL CONTROL]],DATOS!$AS$39:$AT$41,2,0),"")</f>
        <v/>
      </c>
      <c r="U358" s="147" t="str">
        <f>IF(Tabla46[[#This Row],[RESULTADO EVALUACIÓN DEL DISEÑO DEL CONTROL]]="","",SUMIFS(DATOS!$AT$50:$AT$58,DATOS!$AR$50:$AR$58,Tabla46[[#This Row],[RESULTADO EVALUACIÓN DEL DISEÑO DEL CONTROL]],DATOS!$AS$50:$AS$58,Tabla46[[#This Row],[RESULTADO EVALUACION DE LA EJECUCION]]))</f>
        <v/>
      </c>
    </row>
    <row r="359" spans="1:21" ht="15" customHeight="1" x14ac:dyDescent="0.25">
      <c r="A359" s="7"/>
      <c r="B359" s="5"/>
      <c r="C359" s="5"/>
      <c r="D359" s="80"/>
      <c r="E359" s="10"/>
      <c r="F359" s="197"/>
      <c r="G359" s="146" t="str">
        <f>IFERROR(VLOOKUP(Tabla46[[#This Row],[ID RIESGO]],'1. IDENTIFICACION DEL RIESGO'!$AB$27:$AL$38,11,0),"")</f>
        <v/>
      </c>
      <c r="H359" s="197"/>
      <c r="I359" s="197"/>
      <c r="J359" s="197"/>
      <c r="K359" s="197"/>
      <c r="L359" s="199"/>
      <c r="M359" s="199"/>
      <c r="N359" s="197" t="str">
        <f>IF(Tabla46[[#This Row],[ID RIESGO]]="","",IF(Tabla46[[#This Row],[DESCRIPCION DEL CONTROL]]="",0,15))</f>
        <v/>
      </c>
      <c r="O359" s="190" t="str">
        <f>IF(Tabla46[[#This Row],[ID RIESGO]]="","",IF(Tabla46[[#This Row],[RESPONSABLE DEL CONTROL (CARGO)]]="",0,20))</f>
        <v/>
      </c>
      <c r="P359" s="399">
        <f>IF(Tabla46[[#This Row],[PERIODICIDAD DE EJECUCIÓN DEL CONTROL]]="",0,20)</f>
        <v>0</v>
      </c>
      <c r="Q35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9" s="399" t="str">
        <f>IF(ISTEXT(Tabla46[[#This Row],[VALOR EVALUACION DISENO]]),"",IF(Tabla46[[#This Row],[VALOR EVALUACION DISENO]]&gt;96,DATOS!$AV$21,IF(Tabla46[[#This Row],[VALOR EVALUACION DISENO]]&gt;=86,DATOS!$AV$22,DATOS!$AV$23)))</f>
        <v/>
      </c>
      <c r="S359" s="324"/>
      <c r="T359" s="146" t="str">
        <f>IFERROR(VLOOKUP(Tabla46[[#This Row],[% DE CUMPLIMIENTO DE LA EJECUCION DEL CONTROL]],DATOS!$AS$39:$AT$41,2,0),"")</f>
        <v/>
      </c>
      <c r="U359" s="147" t="str">
        <f>IF(Tabla46[[#This Row],[RESULTADO EVALUACIÓN DEL DISEÑO DEL CONTROL]]="","",SUMIFS(DATOS!$AT$50:$AT$58,DATOS!$AR$50:$AR$58,Tabla46[[#This Row],[RESULTADO EVALUACIÓN DEL DISEÑO DEL CONTROL]],DATOS!$AS$50:$AS$58,Tabla46[[#This Row],[RESULTADO EVALUACION DE LA EJECUCION]]))</f>
        <v/>
      </c>
    </row>
    <row r="360" spans="1:21" ht="15" customHeight="1" x14ac:dyDescent="0.25">
      <c r="A360" s="7"/>
      <c r="B360" s="5"/>
      <c r="C360" s="5"/>
      <c r="D360" s="80"/>
      <c r="E360" s="10"/>
      <c r="F360" s="197"/>
      <c r="G360" s="146" t="str">
        <f>IFERROR(VLOOKUP(Tabla46[[#This Row],[ID RIESGO]],'1. IDENTIFICACION DEL RIESGO'!$AB$27:$AL$38,11,0),"")</f>
        <v/>
      </c>
      <c r="H360" s="197"/>
      <c r="I360" s="197"/>
      <c r="J360" s="197"/>
      <c r="K360" s="197"/>
      <c r="L360" s="199"/>
      <c r="M360" s="199"/>
      <c r="N360" s="197" t="str">
        <f>IF(Tabla46[[#This Row],[ID RIESGO]]="","",IF(Tabla46[[#This Row],[DESCRIPCION DEL CONTROL]]="",0,15))</f>
        <v/>
      </c>
      <c r="O360" s="190" t="str">
        <f>IF(Tabla46[[#This Row],[ID RIESGO]]="","",IF(Tabla46[[#This Row],[RESPONSABLE DEL CONTROL (CARGO)]]="",0,20))</f>
        <v/>
      </c>
      <c r="P360" s="399">
        <f>IF(Tabla46[[#This Row],[PERIODICIDAD DE EJECUCIÓN DEL CONTROL]]="",0,20)</f>
        <v>0</v>
      </c>
      <c r="Q36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0" s="399" t="str">
        <f>IF(ISTEXT(Tabla46[[#This Row],[VALOR EVALUACION DISENO]]),"",IF(Tabla46[[#This Row],[VALOR EVALUACION DISENO]]&gt;96,DATOS!$AV$21,IF(Tabla46[[#This Row],[VALOR EVALUACION DISENO]]&gt;=86,DATOS!$AV$22,DATOS!$AV$23)))</f>
        <v/>
      </c>
      <c r="S360" s="324"/>
      <c r="T360" s="146" t="str">
        <f>IFERROR(VLOOKUP(Tabla46[[#This Row],[% DE CUMPLIMIENTO DE LA EJECUCION DEL CONTROL]],DATOS!$AS$39:$AT$41,2,0),"")</f>
        <v/>
      </c>
      <c r="U360" s="147" t="str">
        <f>IF(Tabla46[[#This Row],[RESULTADO EVALUACIÓN DEL DISEÑO DEL CONTROL]]="","",SUMIFS(DATOS!$AT$50:$AT$58,DATOS!$AR$50:$AR$58,Tabla46[[#This Row],[RESULTADO EVALUACIÓN DEL DISEÑO DEL CONTROL]],DATOS!$AS$50:$AS$58,Tabla46[[#This Row],[RESULTADO EVALUACION DE LA EJECUCION]]))</f>
        <v/>
      </c>
    </row>
    <row r="361" spans="1:21" ht="15" customHeight="1" x14ac:dyDescent="0.25">
      <c r="A361" s="7"/>
      <c r="B361" s="5"/>
      <c r="C361" s="5"/>
      <c r="D361" s="80"/>
      <c r="E361" s="10"/>
      <c r="F361" s="197"/>
      <c r="G361" s="146" t="str">
        <f>IFERROR(VLOOKUP(Tabla46[[#This Row],[ID RIESGO]],'1. IDENTIFICACION DEL RIESGO'!$AB$27:$AL$38,11,0),"")</f>
        <v/>
      </c>
      <c r="H361" s="197"/>
      <c r="I361" s="197"/>
      <c r="J361" s="197"/>
      <c r="K361" s="197"/>
      <c r="L361" s="199"/>
      <c r="M361" s="199"/>
      <c r="N361" s="197" t="str">
        <f>IF(Tabla46[[#This Row],[ID RIESGO]]="","",IF(Tabla46[[#This Row],[DESCRIPCION DEL CONTROL]]="",0,15))</f>
        <v/>
      </c>
      <c r="O361" s="190" t="str">
        <f>IF(Tabla46[[#This Row],[ID RIESGO]]="","",IF(Tabla46[[#This Row],[RESPONSABLE DEL CONTROL (CARGO)]]="",0,20))</f>
        <v/>
      </c>
      <c r="P361" s="399">
        <f>IF(Tabla46[[#This Row],[PERIODICIDAD DE EJECUCIÓN DEL CONTROL]]="",0,20)</f>
        <v>0</v>
      </c>
      <c r="Q36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1" s="399" t="str">
        <f>IF(ISTEXT(Tabla46[[#This Row],[VALOR EVALUACION DISENO]]),"",IF(Tabla46[[#This Row],[VALOR EVALUACION DISENO]]&gt;96,DATOS!$AV$21,IF(Tabla46[[#This Row],[VALOR EVALUACION DISENO]]&gt;=86,DATOS!$AV$22,DATOS!$AV$23)))</f>
        <v/>
      </c>
      <c r="S361" s="324"/>
      <c r="T361" s="146" t="str">
        <f>IFERROR(VLOOKUP(Tabla46[[#This Row],[% DE CUMPLIMIENTO DE LA EJECUCION DEL CONTROL]],DATOS!$AS$39:$AT$41,2,0),"")</f>
        <v/>
      </c>
      <c r="U361" s="147" t="str">
        <f>IF(Tabla46[[#This Row],[RESULTADO EVALUACIÓN DEL DISEÑO DEL CONTROL]]="","",SUMIFS(DATOS!$AT$50:$AT$58,DATOS!$AR$50:$AR$58,Tabla46[[#This Row],[RESULTADO EVALUACIÓN DEL DISEÑO DEL CONTROL]],DATOS!$AS$50:$AS$58,Tabla46[[#This Row],[RESULTADO EVALUACION DE LA EJECUCION]]))</f>
        <v/>
      </c>
    </row>
    <row r="362" spans="1:21" ht="15" customHeight="1" x14ac:dyDescent="0.25">
      <c r="A362" s="7"/>
      <c r="B362" s="5"/>
      <c r="C362" s="5"/>
      <c r="D362" s="80"/>
      <c r="E362" s="10"/>
      <c r="F362" s="197"/>
      <c r="G362" s="146" t="str">
        <f>IFERROR(VLOOKUP(Tabla46[[#This Row],[ID RIESGO]],'1. IDENTIFICACION DEL RIESGO'!$AB$27:$AL$38,11,0),"")</f>
        <v/>
      </c>
      <c r="H362" s="197"/>
      <c r="I362" s="197"/>
      <c r="J362" s="197"/>
      <c r="K362" s="197"/>
      <c r="L362" s="199"/>
      <c r="M362" s="199"/>
      <c r="N362" s="197" t="str">
        <f>IF(Tabla46[[#This Row],[ID RIESGO]]="","",IF(Tabla46[[#This Row],[DESCRIPCION DEL CONTROL]]="",0,15))</f>
        <v/>
      </c>
      <c r="O362" s="190" t="str">
        <f>IF(Tabla46[[#This Row],[ID RIESGO]]="","",IF(Tabla46[[#This Row],[RESPONSABLE DEL CONTROL (CARGO)]]="",0,20))</f>
        <v/>
      </c>
      <c r="P362" s="399">
        <f>IF(Tabla46[[#This Row],[PERIODICIDAD DE EJECUCIÓN DEL CONTROL]]="",0,20)</f>
        <v>0</v>
      </c>
      <c r="Q36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2" s="399" t="str">
        <f>IF(ISTEXT(Tabla46[[#This Row],[VALOR EVALUACION DISENO]]),"",IF(Tabla46[[#This Row],[VALOR EVALUACION DISENO]]&gt;96,DATOS!$AV$21,IF(Tabla46[[#This Row],[VALOR EVALUACION DISENO]]&gt;=86,DATOS!$AV$22,DATOS!$AV$23)))</f>
        <v/>
      </c>
      <c r="S362" s="324"/>
      <c r="T362" s="146" t="str">
        <f>IFERROR(VLOOKUP(Tabla46[[#This Row],[% DE CUMPLIMIENTO DE LA EJECUCION DEL CONTROL]],DATOS!$AS$39:$AT$41,2,0),"")</f>
        <v/>
      </c>
      <c r="U362" s="147" t="str">
        <f>IF(Tabla46[[#This Row],[RESULTADO EVALUACIÓN DEL DISEÑO DEL CONTROL]]="","",SUMIFS(DATOS!$AT$50:$AT$58,DATOS!$AR$50:$AR$58,Tabla46[[#This Row],[RESULTADO EVALUACIÓN DEL DISEÑO DEL CONTROL]],DATOS!$AS$50:$AS$58,Tabla46[[#This Row],[RESULTADO EVALUACION DE LA EJECUCION]]))</f>
        <v/>
      </c>
    </row>
    <row r="363" spans="1:21" ht="15" customHeight="1" x14ac:dyDescent="0.25">
      <c r="A363" s="7"/>
      <c r="B363" s="5"/>
      <c r="C363" s="5"/>
      <c r="D363" s="80"/>
      <c r="E363" s="10"/>
      <c r="F363" s="197"/>
      <c r="G363" s="146" t="str">
        <f>IFERROR(VLOOKUP(Tabla46[[#This Row],[ID RIESGO]],'1. IDENTIFICACION DEL RIESGO'!$AB$27:$AL$38,11,0),"")</f>
        <v/>
      </c>
      <c r="H363" s="197"/>
      <c r="I363" s="197"/>
      <c r="J363" s="197"/>
      <c r="K363" s="197"/>
      <c r="L363" s="199"/>
      <c r="M363" s="199"/>
      <c r="N363" s="197" t="str">
        <f>IF(Tabla46[[#This Row],[ID RIESGO]]="","",IF(Tabla46[[#This Row],[DESCRIPCION DEL CONTROL]]="",0,15))</f>
        <v/>
      </c>
      <c r="O363" s="190" t="str">
        <f>IF(Tabla46[[#This Row],[ID RIESGO]]="","",IF(Tabla46[[#This Row],[RESPONSABLE DEL CONTROL (CARGO)]]="",0,20))</f>
        <v/>
      </c>
      <c r="P363" s="399">
        <f>IF(Tabla46[[#This Row],[PERIODICIDAD DE EJECUCIÓN DEL CONTROL]]="",0,20)</f>
        <v>0</v>
      </c>
      <c r="Q36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3" s="399" t="str">
        <f>IF(ISTEXT(Tabla46[[#This Row],[VALOR EVALUACION DISENO]]),"",IF(Tabla46[[#This Row],[VALOR EVALUACION DISENO]]&gt;96,DATOS!$AV$21,IF(Tabla46[[#This Row],[VALOR EVALUACION DISENO]]&gt;=86,DATOS!$AV$22,DATOS!$AV$23)))</f>
        <v/>
      </c>
      <c r="S363" s="324"/>
      <c r="T363" s="146" t="str">
        <f>IFERROR(VLOOKUP(Tabla46[[#This Row],[% DE CUMPLIMIENTO DE LA EJECUCION DEL CONTROL]],DATOS!$AS$39:$AT$41,2,0),"")</f>
        <v/>
      </c>
      <c r="U363" s="147" t="str">
        <f>IF(Tabla46[[#This Row],[RESULTADO EVALUACIÓN DEL DISEÑO DEL CONTROL]]="","",SUMIFS(DATOS!$AT$50:$AT$58,DATOS!$AR$50:$AR$58,Tabla46[[#This Row],[RESULTADO EVALUACIÓN DEL DISEÑO DEL CONTROL]],DATOS!$AS$50:$AS$58,Tabla46[[#This Row],[RESULTADO EVALUACION DE LA EJECUCION]]))</f>
        <v/>
      </c>
    </row>
    <row r="364" spans="1:21" ht="15" customHeight="1" x14ac:dyDescent="0.25">
      <c r="A364" s="7"/>
      <c r="B364" s="5"/>
      <c r="C364" s="5"/>
      <c r="D364" s="80"/>
      <c r="E364" s="10"/>
      <c r="F364" s="197"/>
      <c r="G364" s="146" t="str">
        <f>IFERROR(VLOOKUP(Tabla46[[#This Row],[ID RIESGO]],'1. IDENTIFICACION DEL RIESGO'!$AB$27:$AL$38,11,0),"")</f>
        <v/>
      </c>
      <c r="H364" s="197"/>
      <c r="I364" s="197"/>
      <c r="J364" s="197"/>
      <c r="K364" s="197"/>
      <c r="L364" s="199"/>
      <c r="M364" s="199"/>
      <c r="N364" s="197" t="str">
        <f>IF(Tabla46[[#This Row],[ID RIESGO]]="","",IF(Tabla46[[#This Row],[DESCRIPCION DEL CONTROL]]="",0,15))</f>
        <v/>
      </c>
      <c r="O364" s="190" t="str">
        <f>IF(Tabla46[[#This Row],[ID RIESGO]]="","",IF(Tabla46[[#This Row],[RESPONSABLE DEL CONTROL (CARGO)]]="",0,20))</f>
        <v/>
      </c>
      <c r="P364" s="399">
        <f>IF(Tabla46[[#This Row],[PERIODICIDAD DE EJECUCIÓN DEL CONTROL]]="",0,20)</f>
        <v>0</v>
      </c>
      <c r="Q36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4" s="399" t="str">
        <f>IF(ISTEXT(Tabla46[[#This Row],[VALOR EVALUACION DISENO]]),"",IF(Tabla46[[#This Row],[VALOR EVALUACION DISENO]]&gt;96,DATOS!$AV$21,IF(Tabla46[[#This Row],[VALOR EVALUACION DISENO]]&gt;=86,DATOS!$AV$22,DATOS!$AV$23)))</f>
        <v/>
      </c>
      <c r="S364" s="324"/>
      <c r="T364" s="146" t="str">
        <f>IFERROR(VLOOKUP(Tabla46[[#This Row],[% DE CUMPLIMIENTO DE LA EJECUCION DEL CONTROL]],DATOS!$AS$39:$AT$41,2,0),"")</f>
        <v/>
      </c>
      <c r="U364" s="147" t="str">
        <f>IF(Tabla46[[#This Row],[RESULTADO EVALUACIÓN DEL DISEÑO DEL CONTROL]]="","",SUMIFS(DATOS!$AT$50:$AT$58,DATOS!$AR$50:$AR$58,Tabla46[[#This Row],[RESULTADO EVALUACIÓN DEL DISEÑO DEL CONTROL]],DATOS!$AS$50:$AS$58,Tabla46[[#This Row],[RESULTADO EVALUACION DE LA EJECUCION]]))</f>
        <v/>
      </c>
    </row>
    <row r="365" spans="1:21" ht="15" customHeight="1" x14ac:dyDescent="0.25">
      <c r="A365" s="7"/>
      <c r="B365" s="5"/>
      <c r="C365" s="5"/>
      <c r="D365" s="80"/>
      <c r="E365" s="10"/>
      <c r="F365" s="197"/>
      <c r="G365" s="146" t="str">
        <f>IFERROR(VLOOKUP(Tabla46[[#This Row],[ID RIESGO]],'1. IDENTIFICACION DEL RIESGO'!$AB$27:$AL$38,11,0),"")</f>
        <v/>
      </c>
      <c r="H365" s="197"/>
      <c r="I365" s="197"/>
      <c r="J365" s="197"/>
      <c r="K365" s="197"/>
      <c r="L365" s="199"/>
      <c r="M365" s="199"/>
      <c r="N365" s="197" t="str">
        <f>IF(Tabla46[[#This Row],[ID RIESGO]]="","",IF(Tabla46[[#This Row],[DESCRIPCION DEL CONTROL]]="",0,15))</f>
        <v/>
      </c>
      <c r="O365" s="190" t="str">
        <f>IF(Tabla46[[#This Row],[ID RIESGO]]="","",IF(Tabla46[[#This Row],[RESPONSABLE DEL CONTROL (CARGO)]]="",0,20))</f>
        <v/>
      </c>
      <c r="P365" s="399">
        <f>IF(Tabla46[[#This Row],[PERIODICIDAD DE EJECUCIÓN DEL CONTROL]]="",0,20)</f>
        <v>0</v>
      </c>
      <c r="Q36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5" s="399" t="str">
        <f>IF(ISTEXT(Tabla46[[#This Row],[VALOR EVALUACION DISENO]]),"",IF(Tabla46[[#This Row],[VALOR EVALUACION DISENO]]&gt;96,DATOS!$AV$21,IF(Tabla46[[#This Row],[VALOR EVALUACION DISENO]]&gt;=86,DATOS!$AV$22,DATOS!$AV$23)))</f>
        <v/>
      </c>
      <c r="S365" s="324"/>
      <c r="T365" s="146" t="str">
        <f>IFERROR(VLOOKUP(Tabla46[[#This Row],[% DE CUMPLIMIENTO DE LA EJECUCION DEL CONTROL]],DATOS!$AS$39:$AT$41,2,0),"")</f>
        <v/>
      </c>
      <c r="U365" s="147" t="str">
        <f>IF(Tabla46[[#This Row],[RESULTADO EVALUACIÓN DEL DISEÑO DEL CONTROL]]="","",SUMIFS(DATOS!$AT$50:$AT$58,DATOS!$AR$50:$AR$58,Tabla46[[#This Row],[RESULTADO EVALUACIÓN DEL DISEÑO DEL CONTROL]],DATOS!$AS$50:$AS$58,Tabla46[[#This Row],[RESULTADO EVALUACION DE LA EJECUCION]]))</f>
        <v/>
      </c>
    </row>
    <row r="366" spans="1:21" ht="15" customHeight="1" x14ac:dyDescent="0.25">
      <c r="A366" s="7"/>
      <c r="B366" s="5"/>
      <c r="C366" s="5"/>
      <c r="D366" s="80"/>
      <c r="E366" s="10"/>
      <c r="F366" s="197"/>
      <c r="G366" s="146" t="str">
        <f>IFERROR(VLOOKUP(Tabla46[[#This Row],[ID RIESGO]],'1. IDENTIFICACION DEL RIESGO'!$AB$27:$AL$38,11,0),"")</f>
        <v/>
      </c>
      <c r="H366" s="197"/>
      <c r="I366" s="197"/>
      <c r="J366" s="197"/>
      <c r="K366" s="197"/>
      <c r="L366" s="199"/>
      <c r="M366" s="199"/>
      <c r="N366" s="197" t="str">
        <f>IF(Tabla46[[#This Row],[ID RIESGO]]="","",IF(Tabla46[[#This Row],[DESCRIPCION DEL CONTROL]]="",0,15))</f>
        <v/>
      </c>
      <c r="O366" s="190" t="str">
        <f>IF(Tabla46[[#This Row],[ID RIESGO]]="","",IF(Tabla46[[#This Row],[RESPONSABLE DEL CONTROL (CARGO)]]="",0,20))</f>
        <v/>
      </c>
      <c r="P366" s="399">
        <f>IF(Tabla46[[#This Row],[PERIODICIDAD DE EJECUCIÓN DEL CONTROL]]="",0,20)</f>
        <v>0</v>
      </c>
      <c r="Q36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6" s="399" t="str">
        <f>IF(ISTEXT(Tabla46[[#This Row],[VALOR EVALUACION DISENO]]),"",IF(Tabla46[[#This Row],[VALOR EVALUACION DISENO]]&gt;96,DATOS!$AV$21,IF(Tabla46[[#This Row],[VALOR EVALUACION DISENO]]&gt;=86,DATOS!$AV$22,DATOS!$AV$23)))</f>
        <v/>
      </c>
      <c r="S366" s="324"/>
      <c r="T366" s="146" t="str">
        <f>IFERROR(VLOOKUP(Tabla46[[#This Row],[% DE CUMPLIMIENTO DE LA EJECUCION DEL CONTROL]],DATOS!$AS$39:$AT$41,2,0),"")</f>
        <v/>
      </c>
      <c r="U366" s="147" t="str">
        <f>IF(Tabla46[[#This Row],[RESULTADO EVALUACIÓN DEL DISEÑO DEL CONTROL]]="","",SUMIFS(DATOS!$AT$50:$AT$58,DATOS!$AR$50:$AR$58,Tabla46[[#This Row],[RESULTADO EVALUACIÓN DEL DISEÑO DEL CONTROL]],DATOS!$AS$50:$AS$58,Tabla46[[#This Row],[RESULTADO EVALUACION DE LA EJECUCION]]))</f>
        <v/>
      </c>
    </row>
    <row r="367" spans="1:21" ht="15" customHeight="1" x14ac:dyDescent="0.25">
      <c r="A367" s="7"/>
      <c r="B367" s="5"/>
      <c r="C367" s="5"/>
      <c r="D367" s="80"/>
      <c r="E367" s="10"/>
      <c r="F367" s="197"/>
      <c r="G367" s="146" t="str">
        <f>IFERROR(VLOOKUP(Tabla46[[#This Row],[ID RIESGO]],'1. IDENTIFICACION DEL RIESGO'!$AB$27:$AL$38,11,0),"")</f>
        <v/>
      </c>
      <c r="H367" s="197"/>
      <c r="I367" s="197"/>
      <c r="J367" s="197"/>
      <c r="K367" s="197"/>
      <c r="L367" s="199"/>
      <c r="M367" s="199"/>
      <c r="N367" s="197" t="str">
        <f>IF(Tabla46[[#This Row],[ID RIESGO]]="","",IF(Tabla46[[#This Row],[DESCRIPCION DEL CONTROL]]="",0,15))</f>
        <v/>
      </c>
      <c r="O367" s="190" t="str">
        <f>IF(Tabla46[[#This Row],[ID RIESGO]]="","",IF(Tabla46[[#This Row],[RESPONSABLE DEL CONTROL (CARGO)]]="",0,20))</f>
        <v/>
      </c>
      <c r="P367" s="399">
        <f>IF(Tabla46[[#This Row],[PERIODICIDAD DE EJECUCIÓN DEL CONTROL]]="",0,20)</f>
        <v>0</v>
      </c>
      <c r="Q36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7" s="399" t="str">
        <f>IF(ISTEXT(Tabla46[[#This Row],[VALOR EVALUACION DISENO]]),"",IF(Tabla46[[#This Row],[VALOR EVALUACION DISENO]]&gt;96,DATOS!$AV$21,IF(Tabla46[[#This Row],[VALOR EVALUACION DISENO]]&gt;=86,DATOS!$AV$22,DATOS!$AV$23)))</f>
        <v/>
      </c>
      <c r="S367" s="324"/>
      <c r="T367" s="146" t="str">
        <f>IFERROR(VLOOKUP(Tabla46[[#This Row],[% DE CUMPLIMIENTO DE LA EJECUCION DEL CONTROL]],DATOS!$AS$39:$AT$41,2,0),"")</f>
        <v/>
      </c>
      <c r="U367" s="147" t="str">
        <f>IF(Tabla46[[#This Row],[RESULTADO EVALUACIÓN DEL DISEÑO DEL CONTROL]]="","",SUMIFS(DATOS!$AT$50:$AT$58,DATOS!$AR$50:$AR$58,Tabla46[[#This Row],[RESULTADO EVALUACIÓN DEL DISEÑO DEL CONTROL]],DATOS!$AS$50:$AS$58,Tabla46[[#This Row],[RESULTADO EVALUACION DE LA EJECUCION]]))</f>
        <v/>
      </c>
    </row>
    <row r="368" spans="1:21" ht="15" customHeight="1" x14ac:dyDescent="0.25">
      <c r="A368" s="7"/>
      <c r="B368" s="5"/>
      <c r="C368" s="5"/>
      <c r="D368" s="80"/>
      <c r="E368" s="10"/>
      <c r="F368" s="197"/>
      <c r="G368" s="146" t="str">
        <f>IFERROR(VLOOKUP(Tabla46[[#This Row],[ID RIESGO]],'1. IDENTIFICACION DEL RIESGO'!$AB$27:$AL$38,11,0),"")</f>
        <v/>
      </c>
      <c r="H368" s="197"/>
      <c r="I368" s="197"/>
      <c r="J368" s="197"/>
      <c r="K368" s="197"/>
      <c r="L368" s="199"/>
      <c r="M368" s="199"/>
      <c r="N368" s="197" t="str">
        <f>IF(Tabla46[[#This Row],[ID RIESGO]]="","",IF(Tabla46[[#This Row],[DESCRIPCION DEL CONTROL]]="",0,15))</f>
        <v/>
      </c>
      <c r="O368" s="190" t="str">
        <f>IF(Tabla46[[#This Row],[ID RIESGO]]="","",IF(Tabla46[[#This Row],[RESPONSABLE DEL CONTROL (CARGO)]]="",0,20))</f>
        <v/>
      </c>
      <c r="P368" s="399">
        <f>IF(Tabla46[[#This Row],[PERIODICIDAD DE EJECUCIÓN DEL CONTROL]]="",0,20)</f>
        <v>0</v>
      </c>
      <c r="Q36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8" s="399" t="str">
        <f>IF(ISTEXT(Tabla46[[#This Row],[VALOR EVALUACION DISENO]]),"",IF(Tabla46[[#This Row],[VALOR EVALUACION DISENO]]&gt;96,DATOS!$AV$21,IF(Tabla46[[#This Row],[VALOR EVALUACION DISENO]]&gt;=86,DATOS!$AV$22,DATOS!$AV$23)))</f>
        <v/>
      </c>
      <c r="S368" s="324"/>
      <c r="T368" s="146" t="str">
        <f>IFERROR(VLOOKUP(Tabla46[[#This Row],[% DE CUMPLIMIENTO DE LA EJECUCION DEL CONTROL]],DATOS!$AS$39:$AT$41,2,0),"")</f>
        <v/>
      </c>
      <c r="U368" s="147" t="str">
        <f>IF(Tabla46[[#This Row],[RESULTADO EVALUACIÓN DEL DISEÑO DEL CONTROL]]="","",SUMIFS(DATOS!$AT$50:$AT$58,DATOS!$AR$50:$AR$58,Tabla46[[#This Row],[RESULTADO EVALUACIÓN DEL DISEÑO DEL CONTROL]],DATOS!$AS$50:$AS$58,Tabla46[[#This Row],[RESULTADO EVALUACION DE LA EJECUCION]]))</f>
        <v/>
      </c>
    </row>
    <row r="369" spans="1:21" ht="15" customHeight="1" x14ac:dyDescent="0.25">
      <c r="A369" s="7"/>
      <c r="B369" s="5"/>
      <c r="C369" s="5"/>
      <c r="D369" s="80"/>
      <c r="E369" s="10"/>
      <c r="F369" s="197"/>
      <c r="G369" s="146" t="str">
        <f>IFERROR(VLOOKUP(Tabla46[[#This Row],[ID RIESGO]],'1. IDENTIFICACION DEL RIESGO'!$AB$27:$AL$38,11,0),"")</f>
        <v/>
      </c>
      <c r="H369" s="197"/>
      <c r="I369" s="197"/>
      <c r="J369" s="197"/>
      <c r="K369" s="197"/>
      <c r="L369" s="199"/>
      <c r="M369" s="199"/>
      <c r="N369" s="197" t="str">
        <f>IF(Tabla46[[#This Row],[ID RIESGO]]="","",IF(Tabla46[[#This Row],[DESCRIPCION DEL CONTROL]]="",0,15))</f>
        <v/>
      </c>
      <c r="O369" s="190" t="str">
        <f>IF(Tabla46[[#This Row],[ID RIESGO]]="","",IF(Tabla46[[#This Row],[RESPONSABLE DEL CONTROL (CARGO)]]="",0,20))</f>
        <v/>
      </c>
      <c r="P369" s="399">
        <f>IF(Tabla46[[#This Row],[PERIODICIDAD DE EJECUCIÓN DEL CONTROL]]="",0,20)</f>
        <v>0</v>
      </c>
      <c r="Q36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9" s="399" t="str">
        <f>IF(ISTEXT(Tabla46[[#This Row],[VALOR EVALUACION DISENO]]),"",IF(Tabla46[[#This Row],[VALOR EVALUACION DISENO]]&gt;96,DATOS!$AV$21,IF(Tabla46[[#This Row],[VALOR EVALUACION DISENO]]&gt;=86,DATOS!$AV$22,DATOS!$AV$23)))</f>
        <v/>
      </c>
      <c r="S369" s="324"/>
      <c r="T369" s="146" t="str">
        <f>IFERROR(VLOOKUP(Tabla46[[#This Row],[% DE CUMPLIMIENTO DE LA EJECUCION DEL CONTROL]],DATOS!$AS$39:$AT$41,2,0),"")</f>
        <v/>
      </c>
      <c r="U369" s="147" t="str">
        <f>IF(Tabla46[[#This Row],[RESULTADO EVALUACIÓN DEL DISEÑO DEL CONTROL]]="","",SUMIFS(DATOS!$AT$50:$AT$58,DATOS!$AR$50:$AR$58,Tabla46[[#This Row],[RESULTADO EVALUACIÓN DEL DISEÑO DEL CONTROL]],DATOS!$AS$50:$AS$58,Tabla46[[#This Row],[RESULTADO EVALUACION DE LA EJECUCION]]))</f>
        <v/>
      </c>
    </row>
    <row r="370" spans="1:21" ht="15" customHeight="1" x14ac:dyDescent="0.25">
      <c r="A370" s="7"/>
      <c r="B370" s="5"/>
      <c r="C370" s="5"/>
      <c r="D370" s="80"/>
      <c r="E370" s="10"/>
      <c r="F370" s="197"/>
      <c r="G370" s="146" t="str">
        <f>IFERROR(VLOOKUP(Tabla46[[#This Row],[ID RIESGO]],'1. IDENTIFICACION DEL RIESGO'!$AB$27:$AL$38,11,0),"")</f>
        <v/>
      </c>
      <c r="H370" s="197"/>
      <c r="I370" s="197"/>
      <c r="J370" s="197"/>
      <c r="K370" s="197"/>
      <c r="L370" s="199"/>
      <c r="M370" s="199"/>
      <c r="N370" s="197" t="str">
        <f>IF(Tabla46[[#This Row],[ID RIESGO]]="","",IF(Tabla46[[#This Row],[DESCRIPCION DEL CONTROL]]="",0,15))</f>
        <v/>
      </c>
      <c r="O370" s="190" t="str">
        <f>IF(Tabla46[[#This Row],[ID RIESGO]]="","",IF(Tabla46[[#This Row],[RESPONSABLE DEL CONTROL (CARGO)]]="",0,20))</f>
        <v/>
      </c>
      <c r="P370" s="399">
        <f>IF(Tabla46[[#This Row],[PERIODICIDAD DE EJECUCIÓN DEL CONTROL]]="",0,20)</f>
        <v>0</v>
      </c>
      <c r="Q37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0" s="399" t="str">
        <f>IF(ISTEXT(Tabla46[[#This Row],[VALOR EVALUACION DISENO]]),"",IF(Tabla46[[#This Row],[VALOR EVALUACION DISENO]]&gt;96,DATOS!$AV$21,IF(Tabla46[[#This Row],[VALOR EVALUACION DISENO]]&gt;=86,DATOS!$AV$22,DATOS!$AV$23)))</f>
        <v/>
      </c>
      <c r="S370" s="324"/>
      <c r="T370" s="146" t="str">
        <f>IFERROR(VLOOKUP(Tabla46[[#This Row],[% DE CUMPLIMIENTO DE LA EJECUCION DEL CONTROL]],DATOS!$AS$39:$AT$41,2,0),"")</f>
        <v/>
      </c>
      <c r="U370" s="147" t="str">
        <f>IF(Tabla46[[#This Row],[RESULTADO EVALUACIÓN DEL DISEÑO DEL CONTROL]]="","",SUMIFS(DATOS!$AT$50:$AT$58,DATOS!$AR$50:$AR$58,Tabla46[[#This Row],[RESULTADO EVALUACIÓN DEL DISEÑO DEL CONTROL]],DATOS!$AS$50:$AS$58,Tabla46[[#This Row],[RESULTADO EVALUACION DE LA EJECUCION]]))</f>
        <v/>
      </c>
    </row>
    <row r="371" spans="1:21" ht="15" customHeight="1" x14ac:dyDescent="0.25">
      <c r="A371" s="7"/>
      <c r="B371" s="5"/>
      <c r="C371" s="5"/>
      <c r="D371" s="80"/>
      <c r="E371" s="10"/>
      <c r="F371" s="197"/>
      <c r="G371" s="146" t="str">
        <f>IFERROR(VLOOKUP(Tabla46[[#This Row],[ID RIESGO]],'1. IDENTIFICACION DEL RIESGO'!$AB$27:$AL$38,11,0),"")</f>
        <v/>
      </c>
      <c r="H371" s="197"/>
      <c r="I371" s="197"/>
      <c r="J371" s="197"/>
      <c r="K371" s="197"/>
      <c r="L371" s="199"/>
      <c r="M371" s="199"/>
      <c r="N371" s="197" t="str">
        <f>IF(Tabla46[[#This Row],[ID RIESGO]]="","",IF(Tabla46[[#This Row],[DESCRIPCION DEL CONTROL]]="",0,15))</f>
        <v/>
      </c>
      <c r="O371" s="190" t="str">
        <f>IF(Tabla46[[#This Row],[ID RIESGO]]="","",IF(Tabla46[[#This Row],[RESPONSABLE DEL CONTROL (CARGO)]]="",0,20))</f>
        <v/>
      </c>
      <c r="P371" s="399">
        <f>IF(Tabla46[[#This Row],[PERIODICIDAD DE EJECUCIÓN DEL CONTROL]]="",0,20)</f>
        <v>0</v>
      </c>
      <c r="Q37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1" s="399" t="str">
        <f>IF(ISTEXT(Tabla46[[#This Row],[VALOR EVALUACION DISENO]]),"",IF(Tabla46[[#This Row],[VALOR EVALUACION DISENO]]&gt;96,DATOS!$AV$21,IF(Tabla46[[#This Row],[VALOR EVALUACION DISENO]]&gt;=86,DATOS!$AV$22,DATOS!$AV$23)))</f>
        <v/>
      </c>
      <c r="S371" s="324"/>
      <c r="T371" s="146" t="str">
        <f>IFERROR(VLOOKUP(Tabla46[[#This Row],[% DE CUMPLIMIENTO DE LA EJECUCION DEL CONTROL]],DATOS!$AS$39:$AT$41,2,0),"")</f>
        <v/>
      </c>
      <c r="U371" s="147" t="str">
        <f>IF(Tabla46[[#This Row],[RESULTADO EVALUACIÓN DEL DISEÑO DEL CONTROL]]="","",SUMIFS(DATOS!$AT$50:$AT$58,DATOS!$AR$50:$AR$58,Tabla46[[#This Row],[RESULTADO EVALUACIÓN DEL DISEÑO DEL CONTROL]],DATOS!$AS$50:$AS$58,Tabla46[[#This Row],[RESULTADO EVALUACION DE LA EJECUCION]]))</f>
        <v/>
      </c>
    </row>
    <row r="372" spans="1:21" ht="15" customHeight="1" x14ac:dyDescent="0.25">
      <c r="A372" s="7"/>
      <c r="B372" s="5"/>
      <c r="C372" s="5"/>
      <c r="D372" s="80"/>
      <c r="E372" s="10"/>
      <c r="F372" s="197"/>
      <c r="G372" s="146" t="str">
        <f>IFERROR(VLOOKUP(Tabla46[[#This Row],[ID RIESGO]],'1. IDENTIFICACION DEL RIESGO'!$AB$27:$AL$38,11,0),"")</f>
        <v/>
      </c>
      <c r="H372" s="197"/>
      <c r="I372" s="197"/>
      <c r="J372" s="197"/>
      <c r="K372" s="197"/>
      <c r="L372" s="199"/>
      <c r="M372" s="199"/>
      <c r="N372" s="197" t="str">
        <f>IF(Tabla46[[#This Row],[ID RIESGO]]="","",IF(Tabla46[[#This Row],[DESCRIPCION DEL CONTROL]]="",0,15))</f>
        <v/>
      </c>
      <c r="O372" s="190" t="str">
        <f>IF(Tabla46[[#This Row],[ID RIESGO]]="","",IF(Tabla46[[#This Row],[RESPONSABLE DEL CONTROL (CARGO)]]="",0,20))</f>
        <v/>
      </c>
      <c r="P372" s="399">
        <f>IF(Tabla46[[#This Row],[PERIODICIDAD DE EJECUCIÓN DEL CONTROL]]="",0,20)</f>
        <v>0</v>
      </c>
      <c r="Q37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2" s="399" t="str">
        <f>IF(ISTEXT(Tabla46[[#This Row],[VALOR EVALUACION DISENO]]),"",IF(Tabla46[[#This Row],[VALOR EVALUACION DISENO]]&gt;96,DATOS!$AV$21,IF(Tabla46[[#This Row],[VALOR EVALUACION DISENO]]&gt;=86,DATOS!$AV$22,DATOS!$AV$23)))</f>
        <v/>
      </c>
      <c r="S372" s="324"/>
      <c r="T372" s="146" t="str">
        <f>IFERROR(VLOOKUP(Tabla46[[#This Row],[% DE CUMPLIMIENTO DE LA EJECUCION DEL CONTROL]],DATOS!$AS$39:$AT$41,2,0),"")</f>
        <v/>
      </c>
      <c r="U372" s="147" t="str">
        <f>IF(Tabla46[[#This Row],[RESULTADO EVALUACIÓN DEL DISEÑO DEL CONTROL]]="","",SUMIFS(DATOS!$AT$50:$AT$58,DATOS!$AR$50:$AR$58,Tabla46[[#This Row],[RESULTADO EVALUACIÓN DEL DISEÑO DEL CONTROL]],DATOS!$AS$50:$AS$58,Tabla46[[#This Row],[RESULTADO EVALUACION DE LA EJECUCION]]))</f>
        <v/>
      </c>
    </row>
    <row r="373" spans="1:21" ht="15" customHeight="1" x14ac:dyDescent="0.25">
      <c r="A373" s="7"/>
      <c r="B373" s="5"/>
      <c r="C373" s="5"/>
      <c r="D373" s="80"/>
      <c r="E373" s="10"/>
      <c r="F373" s="197"/>
      <c r="G373" s="146" t="str">
        <f>IFERROR(VLOOKUP(Tabla46[[#This Row],[ID RIESGO]],'1. IDENTIFICACION DEL RIESGO'!$AB$27:$AL$38,11,0),"")</f>
        <v/>
      </c>
      <c r="H373" s="197"/>
      <c r="I373" s="197"/>
      <c r="J373" s="197"/>
      <c r="K373" s="197"/>
      <c r="L373" s="199"/>
      <c r="M373" s="199"/>
      <c r="N373" s="197" t="str">
        <f>IF(Tabla46[[#This Row],[ID RIESGO]]="","",IF(Tabla46[[#This Row],[DESCRIPCION DEL CONTROL]]="",0,15))</f>
        <v/>
      </c>
      <c r="O373" s="190" t="str">
        <f>IF(Tabla46[[#This Row],[ID RIESGO]]="","",IF(Tabla46[[#This Row],[RESPONSABLE DEL CONTROL (CARGO)]]="",0,20))</f>
        <v/>
      </c>
      <c r="P373" s="399">
        <f>IF(Tabla46[[#This Row],[PERIODICIDAD DE EJECUCIÓN DEL CONTROL]]="",0,20)</f>
        <v>0</v>
      </c>
      <c r="Q37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3" s="399" t="str">
        <f>IF(ISTEXT(Tabla46[[#This Row],[VALOR EVALUACION DISENO]]),"",IF(Tabla46[[#This Row],[VALOR EVALUACION DISENO]]&gt;96,DATOS!$AV$21,IF(Tabla46[[#This Row],[VALOR EVALUACION DISENO]]&gt;=86,DATOS!$AV$22,DATOS!$AV$23)))</f>
        <v/>
      </c>
      <c r="S373" s="324"/>
      <c r="T373" s="146" t="str">
        <f>IFERROR(VLOOKUP(Tabla46[[#This Row],[% DE CUMPLIMIENTO DE LA EJECUCION DEL CONTROL]],DATOS!$AS$39:$AT$41,2,0),"")</f>
        <v/>
      </c>
      <c r="U373" s="147" t="str">
        <f>IF(Tabla46[[#This Row],[RESULTADO EVALUACIÓN DEL DISEÑO DEL CONTROL]]="","",SUMIFS(DATOS!$AT$50:$AT$58,DATOS!$AR$50:$AR$58,Tabla46[[#This Row],[RESULTADO EVALUACIÓN DEL DISEÑO DEL CONTROL]],DATOS!$AS$50:$AS$58,Tabla46[[#This Row],[RESULTADO EVALUACION DE LA EJECUCION]]))</f>
        <v/>
      </c>
    </row>
    <row r="374" spans="1:21" ht="15" customHeight="1" x14ac:dyDescent="0.25">
      <c r="A374" s="7"/>
      <c r="B374" s="5"/>
      <c r="C374" s="5"/>
      <c r="D374" s="80"/>
      <c r="E374" s="10"/>
      <c r="F374" s="197"/>
      <c r="G374" s="146" t="str">
        <f>IFERROR(VLOOKUP(Tabla46[[#This Row],[ID RIESGO]],'1. IDENTIFICACION DEL RIESGO'!$AB$27:$AL$38,11,0),"")</f>
        <v/>
      </c>
      <c r="H374" s="197"/>
      <c r="I374" s="197"/>
      <c r="J374" s="197"/>
      <c r="K374" s="197"/>
      <c r="L374" s="199"/>
      <c r="M374" s="199"/>
      <c r="N374" s="197" t="str">
        <f>IF(Tabla46[[#This Row],[ID RIESGO]]="","",IF(Tabla46[[#This Row],[DESCRIPCION DEL CONTROL]]="",0,15))</f>
        <v/>
      </c>
      <c r="O374" s="190" t="str">
        <f>IF(Tabla46[[#This Row],[ID RIESGO]]="","",IF(Tabla46[[#This Row],[RESPONSABLE DEL CONTROL (CARGO)]]="",0,20))</f>
        <v/>
      </c>
      <c r="P374" s="399">
        <f>IF(Tabla46[[#This Row],[PERIODICIDAD DE EJECUCIÓN DEL CONTROL]]="",0,20)</f>
        <v>0</v>
      </c>
      <c r="Q37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4" s="399" t="str">
        <f>IF(ISTEXT(Tabla46[[#This Row],[VALOR EVALUACION DISENO]]),"",IF(Tabla46[[#This Row],[VALOR EVALUACION DISENO]]&gt;96,DATOS!$AV$21,IF(Tabla46[[#This Row],[VALOR EVALUACION DISENO]]&gt;=86,DATOS!$AV$22,DATOS!$AV$23)))</f>
        <v/>
      </c>
      <c r="S374" s="324"/>
      <c r="T374" s="146" t="str">
        <f>IFERROR(VLOOKUP(Tabla46[[#This Row],[% DE CUMPLIMIENTO DE LA EJECUCION DEL CONTROL]],DATOS!$AS$39:$AT$41,2,0),"")</f>
        <v/>
      </c>
      <c r="U374" s="147" t="str">
        <f>IF(Tabla46[[#This Row],[RESULTADO EVALUACIÓN DEL DISEÑO DEL CONTROL]]="","",SUMIFS(DATOS!$AT$50:$AT$58,DATOS!$AR$50:$AR$58,Tabla46[[#This Row],[RESULTADO EVALUACIÓN DEL DISEÑO DEL CONTROL]],DATOS!$AS$50:$AS$58,Tabla46[[#This Row],[RESULTADO EVALUACION DE LA EJECUCION]]))</f>
        <v/>
      </c>
    </row>
    <row r="375" spans="1:21" ht="15" customHeight="1" x14ac:dyDescent="0.25">
      <c r="A375" s="7"/>
      <c r="B375" s="5"/>
      <c r="C375" s="5"/>
      <c r="D375" s="80"/>
      <c r="E375" s="10"/>
      <c r="F375" s="197"/>
      <c r="G375" s="146" t="str">
        <f>IFERROR(VLOOKUP(Tabla46[[#This Row],[ID RIESGO]],'1. IDENTIFICACION DEL RIESGO'!$AB$27:$AL$38,11,0),"")</f>
        <v/>
      </c>
      <c r="H375" s="197"/>
      <c r="I375" s="197"/>
      <c r="J375" s="197"/>
      <c r="K375" s="197"/>
      <c r="L375" s="199"/>
      <c r="M375" s="199"/>
      <c r="N375" s="197" t="str">
        <f>IF(Tabla46[[#This Row],[ID RIESGO]]="","",IF(Tabla46[[#This Row],[DESCRIPCION DEL CONTROL]]="",0,15))</f>
        <v/>
      </c>
      <c r="O375" s="190" t="str">
        <f>IF(Tabla46[[#This Row],[ID RIESGO]]="","",IF(Tabla46[[#This Row],[RESPONSABLE DEL CONTROL (CARGO)]]="",0,20))</f>
        <v/>
      </c>
      <c r="P375" s="399">
        <f>IF(Tabla46[[#This Row],[PERIODICIDAD DE EJECUCIÓN DEL CONTROL]]="",0,20)</f>
        <v>0</v>
      </c>
      <c r="Q37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5" s="399" t="str">
        <f>IF(ISTEXT(Tabla46[[#This Row],[VALOR EVALUACION DISENO]]),"",IF(Tabla46[[#This Row],[VALOR EVALUACION DISENO]]&gt;96,DATOS!$AV$21,IF(Tabla46[[#This Row],[VALOR EVALUACION DISENO]]&gt;=86,DATOS!$AV$22,DATOS!$AV$23)))</f>
        <v/>
      </c>
      <c r="S375" s="324"/>
      <c r="T375" s="146" t="str">
        <f>IFERROR(VLOOKUP(Tabla46[[#This Row],[% DE CUMPLIMIENTO DE LA EJECUCION DEL CONTROL]],DATOS!$AS$39:$AT$41,2,0),"")</f>
        <v/>
      </c>
      <c r="U375" s="147" t="str">
        <f>IF(Tabla46[[#This Row],[RESULTADO EVALUACIÓN DEL DISEÑO DEL CONTROL]]="","",SUMIFS(DATOS!$AT$50:$AT$58,DATOS!$AR$50:$AR$58,Tabla46[[#This Row],[RESULTADO EVALUACIÓN DEL DISEÑO DEL CONTROL]],DATOS!$AS$50:$AS$58,Tabla46[[#This Row],[RESULTADO EVALUACION DE LA EJECUCION]]))</f>
        <v/>
      </c>
    </row>
    <row r="376" spans="1:21" ht="15" customHeight="1" x14ac:dyDescent="0.25">
      <c r="A376" s="7"/>
      <c r="B376" s="5"/>
      <c r="C376" s="5"/>
      <c r="D376" s="80"/>
      <c r="E376" s="10"/>
      <c r="F376" s="197"/>
      <c r="G376" s="146" t="str">
        <f>IFERROR(VLOOKUP(Tabla46[[#This Row],[ID RIESGO]],'1. IDENTIFICACION DEL RIESGO'!$AB$27:$AL$38,11,0),"")</f>
        <v/>
      </c>
      <c r="H376" s="197"/>
      <c r="I376" s="197"/>
      <c r="J376" s="197"/>
      <c r="K376" s="197"/>
      <c r="L376" s="199"/>
      <c r="M376" s="199"/>
      <c r="N376" s="197" t="str">
        <f>IF(Tabla46[[#This Row],[ID RIESGO]]="","",IF(Tabla46[[#This Row],[DESCRIPCION DEL CONTROL]]="",0,15))</f>
        <v/>
      </c>
      <c r="O376" s="190" t="str">
        <f>IF(Tabla46[[#This Row],[ID RIESGO]]="","",IF(Tabla46[[#This Row],[RESPONSABLE DEL CONTROL (CARGO)]]="",0,20))</f>
        <v/>
      </c>
      <c r="P376" s="399">
        <f>IF(Tabla46[[#This Row],[PERIODICIDAD DE EJECUCIÓN DEL CONTROL]]="",0,20)</f>
        <v>0</v>
      </c>
      <c r="Q37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6" s="399" t="str">
        <f>IF(ISTEXT(Tabla46[[#This Row],[VALOR EVALUACION DISENO]]),"",IF(Tabla46[[#This Row],[VALOR EVALUACION DISENO]]&gt;96,DATOS!$AV$21,IF(Tabla46[[#This Row],[VALOR EVALUACION DISENO]]&gt;=86,DATOS!$AV$22,DATOS!$AV$23)))</f>
        <v/>
      </c>
      <c r="S376" s="324"/>
      <c r="T376" s="146" t="str">
        <f>IFERROR(VLOOKUP(Tabla46[[#This Row],[% DE CUMPLIMIENTO DE LA EJECUCION DEL CONTROL]],DATOS!$AS$39:$AT$41,2,0),"")</f>
        <v/>
      </c>
      <c r="U376" s="147" t="str">
        <f>IF(Tabla46[[#This Row],[RESULTADO EVALUACIÓN DEL DISEÑO DEL CONTROL]]="","",SUMIFS(DATOS!$AT$50:$AT$58,DATOS!$AR$50:$AR$58,Tabla46[[#This Row],[RESULTADO EVALUACIÓN DEL DISEÑO DEL CONTROL]],DATOS!$AS$50:$AS$58,Tabla46[[#This Row],[RESULTADO EVALUACION DE LA EJECUCION]]))</f>
        <v/>
      </c>
    </row>
    <row r="377" spans="1:21" ht="15" customHeight="1" x14ac:dyDescent="0.25">
      <c r="A377" s="7"/>
      <c r="B377" s="5"/>
      <c r="C377" s="5"/>
      <c r="D377" s="80"/>
      <c r="E377" s="10"/>
      <c r="F377" s="197"/>
      <c r="G377" s="146" t="str">
        <f>IFERROR(VLOOKUP(Tabla46[[#This Row],[ID RIESGO]],'1. IDENTIFICACION DEL RIESGO'!$AB$27:$AL$38,11,0),"")</f>
        <v/>
      </c>
      <c r="H377" s="197"/>
      <c r="I377" s="197"/>
      <c r="J377" s="197"/>
      <c r="K377" s="197"/>
      <c r="L377" s="199"/>
      <c r="M377" s="199"/>
      <c r="N377" s="197" t="str">
        <f>IF(Tabla46[[#This Row],[ID RIESGO]]="","",IF(Tabla46[[#This Row],[DESCRIPCION DEL CONTROL]]="",0,15))</f>
        <v/>
      </c>
      <c r="O377" s="190" t="str">
        <f>IF(Tabla46[[#This Row],[ID RIESGO]]="","",IF(Tabla46[[#This Row],[RESPONSABLE DEL CONTROL (CARGO)]]="",0,20))</f>
        <v/>
      </c>
      <c r="P377" s="399">
        <f>IF(Tabla46[[#This Row],[PERIODICIDAD DE EJECUCIÓN DEL CONTROL]]="",0,20)</f>
        <v>0</v>
      </c>
      <c r="Q37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7" s="399" t="str">
        <f>IF(ISTEXT(Tabla46[[#This Row],[VALOR EVALUACION DISENO]]),"",IF(Tabla46[[#This Row],[VALOR EVALUACION DISENO]]&gt;96,DATOS!$AV$21,IF(Tabla46[[#This Row],[VALOR EVALUACION DISENO]]&gt;=86,DATOS!$AV$22,DATOS!$AV$23)))</f>
        <v/>
      </c>
      <c r="S377" s="324"/>
      <c r="T377" s="146" t="str">
        <f>IFERROR(VLOOKUP(Tabla46[[#This Row],[% DE CUMPLIMIENTO DE LA EJECUCION DEL CONTROL]],DATOS!$AS$39:$AT$41,2,0),"")</f>
        <v/>
      </c>
      <c r="U377" s="147" t="str">
        <f>IF(Tabla46[[#This Row],[RESULTADO EVALUACIÓN DEL DISEÑO DEL CONTROL]]="","",SUMIFS(DATOS!$AT$50:$AT$58,DATOS!$AR$50:$AR$58,Tabla46[[#This Row],[RESULTADO EVALUACIÓN DEL DISEÑO DEL CONTROL]],DATOS!$AS$50:$AS$58,Tabla46[[#This Row],[RESULTADO EVALUACION DE LA EJECUCION]]))</f>
        <v/>
      </c>
    </row>
    <row r="378" spans="1:21" ht="15" customHeight="1" x14ac:dyDescent="0.25">
      <c r="A378" s="7"/>
      <c r="B378" s="5"/>
      <c r="C378" s="5"/>
      <c r="D378" s="80"/>
      <c r="E378" s="10"/>
      <c r="F378" s="197"/>
      <c r="G378" s="146" t="str">
        <f>IFERROR(VLOOKUP(Tabla46[[#This Row],[ID RIESGO]],'1. IDENTIFICACION DEL RIESGO'!$AB$27:$AL$38,11,0),"")</f>
        <v/>
      </c>
      <c r="H378" s="197"/>
      <c r="I378" s="197"/>
      <c r="J378" s="197"/>
      <c r="K378" s="197"/>
      <c r="L378" s="199"/>
      <c r="M378" s="199"/>
      <c r="N378" s="197" t="str">
        <f>IF(Tabla46[[#This Row],[ID RIESGO]]="","",IF(Tabla46[[#This Row],[DESCRIPCION DEL CONTROL]]="",0,15))</f>
        <v/>
      </c>
      <c r="O378" s="190" t="str">
        <f>IF(Tabla46[[#This Row],[ID RIESGO]]="","",IF(Tabla46[[#This Row],[RESPONSABLE DEL CONTROL (CARGO)]]="",0,20))</f>
        <v/>
      </c>
      <c r="P378" s="399">
        <f>IF(Tabla46[[#This Row],[PERIODICIDAD DE EJECUCIÓN DEL CONTROL]]="",0,20)</f>
        <v>0</v>
      </c>
      <c r="Q37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8" s="399" t="str">
        <f>IF(ISTEXT(Tabla46[[#This Row],[VALOR EVALUACION DISENO]]),"",IF(Tabla46[[#This Row],[VALOR EVALUACION DISENO]]&gt;96,DATOS!$AV$21,IF(Tabla46[[#This Row],[VALOR EVALUACION DISENO]]&gt;=86,DATOS!$AV$22,DATOS!$AV$23)))</f>
        <v/>
      </c>
      <c r="S378" s="324"/>
      <c r="T378" s="146" t="str">
        <f>IFERROR(VLOOKUP(Tabla46[[#This Row],[% DE CUMPLIMIENTO DE LA EJECUCION DEL CONTROL]],DATOS!$AS$39:$AT$41,2,0),"")</f>
        <v/>
      </c>
      <c r="U378" s="147" t="str">
        <f>IF(Tabla46[[#This Row],[RESULTADO EVALUACIÓN DEL DISEÑO DEL CONTROL]]="","",SUMIFS(DATOS!$AT$50:$AT$58,DATOS!$AR$50:$AR$58,Tabla46[[#This Row],[RESULTADO EVALUACIÓN DEL DISEÑO DEL CONTROL]],DATOS!$AS$50:$AS$58,Tabla46[[#This Row],[RESULTADO EVALUACION DE LA EJECUCION]]))</f>
        <v/>
      </c>
    </row>
    <row r="379" spans="1:21" ht="15" customHeight="1" x14ac:dyDescent="0.25">
      <c r="A379" s="7"/>
      <c r="B379" s="5"/>
      <c r="C379" s="5"/>
      <c r="D379" s="80"/>
      <c r="E379" s="10"/>
      <c r="F379" s="197"/>
      <c r="G379" s="146" t="str">
        <f>IFERROR(VLOOKUP(Tabla46[[#This Row],[ID RIESGO]],'1. IDENTIFICACION DEL RIESGO'!$AB$27:$AL$38,11,0),"")</f>
        <v/>
      </c>
      <c r="H379" s="197"/>
      <c r="I379" s="197"/>
      <c r="J379" s="197"/>
      <c r="K379" s="197"/>
      <c r="L379" s="199"/>
      <c r="M379" s="199"/>
      <c r="N379" s="197" t="str">
        <f>IF(Tabla46[[#This Row],[ID RIESGO]]="","",IF(Tabla46[[#This Row],[DESCRIPCION DEL CONTROL]]="",0,15))</f>
        <v/>
      </c>
      <c r="O379" s="190" t="str">
        <f>IF(Tabla46[[#This Row],[ID RIESGO]]="","",IF(Tabla46[[#This Row],[RESPONSABLE DEL CONTROL (CARGO)]]="",0,20))</f>
        <v/>
      </c>
      <c r="P379" s="399">
        <f>IF(Tabla46[[#This Row],[PERIODICIDAD DE EJECUCIÓN DEL CONTROL]]="",0,20)</f>
        <v>0</v>
      </c>
      <c r="Q37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9" s="399" t="str">
        <f>IF(ISTEXT(Tabla46[[#This Row],[VALOR EVALUACION DISENO]]),"",IF(Tabla46[[#This Row],[VALOR EVALUACION DISENO]]&gt;96,DATOS!$AV$21,IF(Tabla46[[#This Row],[VALOR EVALUACION DISENO]]&gt;=86,DATOS!$AV$22,DATOS!$AV$23)))</f>
        <v/>
      </c>
      <c r="S379" s="324"/>
      <c r="T379" s="146" t="str">
        <f>IFERROR(VLOOKUP(Tabla46[[#This Row],[% DE CUMPLIMIENTO DE LA EJECUCION DEL CONTROL]],DATOS!$AS$39:$AT$41,2,0),"")</f>
        <v/>
      </c>
      <c r="U379" s="147" t="str">
        <f>IF(Tabla46[[#This Row],[RESULTADO EVALUACIÓN DEL DISEÑO DEL CONTROL]]="","",SUMIFS(DATOS!$AT$50:$AT$58,DATOS!$AR$50:$AR$58,Tabla46[[#This Row],[RESULTADO EVALUACIÓN DEL DISEÑO DEL CONTROL]],DATOS!$AS$50:$AS$58,Tabla46[[#This Row],[RESULTADO EVALUACION DE LA EJECUCION]]))</f>
        <v/>
      </c>
    </row>
    <row r="380" spans="1:21" ht="15" customHeight="1" x14ac:dyDescent="0.25">
      <c r="A380" s="7"/>
      <c r="B380" s="5"/>
      <c r="C380" s="5"/>
      <c r="D380" s="80"/>
      <c r="E380" s="10"/>
      <c r="F380" s="197"/>
      <c r="G380" s="146" t="str">
        <f>IFERROR(VLOOKUP(Tabla46[[#This Row],[ID RIESGO]],'1. IDENTIFICACION DEL RIESGO'!$AB$27:$AL$38,11,0),"")</f>
        <v/>
      </c>
      <c r="H380" s="197"/>
      <c r="I380" s="197"/>
      <c r="J380" s="197"/>
      <c r="K380" s="197"/>
      <c r="L380" s="199"/>
      <c r="M380" s="199"/>
      <c r="N380" s="197" t="str">
        <f>IF(Tabla46[[#This Row],[ID RIESGO]]="","",IF(Tabla46[[#This Row],[DESCRIPCION DEL CONTROL]]="",0,15))</f>
        <v/>
      </c>
      <c r="O380" s="190" t="str">
        <f>IF(Tabla46[[#This Row],[ID RIESGO]]="","",IF(Tabla46[[#This Row],[RESPONSABLE DEL CONTROL (CARGO)]]="",0,20))</f>
        <v/>
      </c>
      <c r="P380" s="399">
        <f>IF(Tabla46[[#This Row],[PERIODICIDAD DE EJECUCIÓN DEL CONTROL]]="",0,20)</f>
        <v>0</v>
      </c>
      <c r="Q38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0" s="399" t="str">
        <f>IF(ISTEXT(Tabla46[[#This Row],[VALOR EVALUACION DISENO]]),"",IF(Tabla46[[#This Row],[VALOR EVALUACION DISENO]]&gt;96,DATOS!$AV$21,IF(Tabla46[[#This Row],[VALOR EVALUACION DISENO]]&gt;=86,DATOS!$AV$22,DATOS!$AV$23)))</f>
        <v/>
      </c>
      <c r="S380" s="324"/>
      <c r="T380" s="146" t="str">
        <f>IFERROR(VLOOKUP(Tabla46[[#This Row],[% DE CUMPLIMIENTO DE LA EJECUCION DEL CONTROL]],DATOS!$AS$39:$AT$41,2,0),"")</f>
        <v/>
      </c>
      <c r="U380" s="147" t="str">
        <f>IF(Tabla46[[#This Row],[RESULTADO EVALUACIÓN DEL DISEÑO DEL CONTROL]]="","",SUMIFS(DATOS!$AT$50:$AT$58,DATOS!$AR$50:$AR$58,Tabla46[[#This Row],[RESULTADO EVALUACIÓN DEL DISEÑO DEL CONTROL]],DATOS!$AS$50:$AS$58,Tabla46[[#This Row],[RESULTADO EVALUACION DE LA EJECUCION]]))</f>
        <v/>
      </c>
    </row>
    <row r="381" spans="1:21" ht="15" customHeight="1" x14ac:dyDescent="0.25">
      <c r="A381" s="7"/>
      <c r="B381" s="5"/>
      <c r="C381" s="5"/>
      <c r="D381" s="80"/>
      <c r="E381" s="10"/>
      <c r="F381" s="197"/>
      <c r="G381" s="146" t="str">
        <f>IFERROR(VLOOKUP(Tabla46[[#This Row],[ID RIESGO]],'1. IDENTIFICACION DEL RIESGO'!$AB$27:$AL$38,11,0),"")</f>
        <v/>
      </c>
      <c r="H381" s="197"/>
      <c r="I381" s="197"/>
      <c r="J381" s="197"/>
      <c r="K381" s="197"/>
      <c r="L381" s="199"/>
      <c r="M381" s="199"/>
      <c r="N381" s="197" t="str">
        <f>IF(Tabla46[[#This Row],[ID RIESGO]]="","",IF(Tabla46[[#This Row],[DESCRIPCION DEL CONTROL]]="",0,15))</f>
        <v/>
      </c>
      <c r="O381" s="190" t="str">
        <f>IF(Tabla46[[#This Row],[ID RIESGO]]="","",IF(Tabla46[[#This Row],[RESPONSABLE DEL CONTROL (CARGO)]]="",0,20))</f>
        <v/>
      </c>
      <c r="P381" s="399">
        <f>IF(Tabla46[[#This Row],[PERIODICIDAD DE EJECUCIÓN DEL CONTROL]]="",0,20)</f>
        <v>0</v>
      </c>
      <c r="Q38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1" s="399" t="str">
        <f>IF(ISTEXT(Tabla46[[#This Row],[VALOR EVALUACION DISENO]]),"",IF(Tabla46[[#This Row],[VALOR EVALUACION DISENO]]&gt;96,DATOS!$AV$21,IF(Tabla46[[#This Row],[VALOR EVALUACION DISENO]]&gt;=86,DATOS!$AV$22,DATOS!$AV$23)))</f>
        <v/>
      </c>
      <c r="S381" s="324"/>
      <c r="T381" s="146" t="str">
        <f>IFERROR(VLOOKUP(Tabla46[[#This Row],[% DE CUMPLIMIENTO DE LA EJECUCION DEL CONTROL]],DATOS!$AS$39:$AT$41,2,0),"")</f>
        <v/>
      </c>
      <c r="U381" s="147" t="str">
        <f>IF(Tabla46[[#This Row],[RESULTADO EVALUACIÓN DEL DISEÑO DEL CONTROL]]="","",SUMIFS(DATOS!$AT$50:$AT$58,DATOS!$AR$50:$AR$58,Tabla46[[#This Row],[RESULTADO EVALUACIÓN DEL DISEÑO DEL CONTROL]],DATOS!$AS$50:$AS$58,Tabla46[[#This Row],[RESULTADO EVALUACION DE LA EJECUCION]]))</f>
        <v/>
      </c>
    </row>
    <row r="382" spans="1:21" ht="15" customHeight="1" x14ac:dyDescent="0.25">
      <c r="A382" s="7"/>
      <c r="B382" s="5"/>
      <c r="C382" s="5"/>
      <c r="D382" s="80"/>
      <c r="E382" s="10"/>
      <c r="F382" s="197"/>
      <c r="G382" s="146" t="str">
        <f>IFERROR(VLOOKUP(Tabla46[[#This Row],[ID RIESGO]],'1. IDENTIFICACION DEL RIESGO'!$AB$27:$AL$38,11,0),"")</f>
        <v/>
      </c>
      <c r="H382" s="197"/>
      <c r="I382" s="197"/>
      <c r="J382" s="197"/>
      <c r="K382" s="197"/>
      <c r="L382" s="199"/>
      <c r="M382" s="199"/>
      <c r="N382" s="197" t="str">
        <f>IF(Tabla46[[#This Row],[ID RIESGO]]="","",IF(Tabla46[[#This Row],[DESCRIPCION DEL CONTROL]]="",0,15))</f>
        <v/>
      </c>
      <c r="O382" s="190" t="str">
        <f>IF(Tabla46[[#This Row],[ID RIESGO]]="","",IF(Tabla46[[#This Row],[RESPONSABLE DEL CONTROL (CARGO)]]="",0,20))</f>
        <v/>
      </c>
      <c r="P382" s="399">
        <f>IF(Tabla46[[#This Row],[PERIODICIDAD DE EJECUCIÓN DEL CONTROL]]="",0,20)</f>
        <v>0</v>
      </c>
      <c r="Q38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2" s="399" t="str">
        <f>IF(ISTEXT(Tabla46[[#This Row],[VALOR EVALUACION DISENO]]),"",IF(Tabla46[[#This Row],[VALOR EVALUACION DISENO]]&gt;96,DATOS!$AV$21,IF(Tabla46[[#This Row],[VALOR EVALUACION DISENO]]&gt;=86,DATOS!$AV$22,DATOS!$AV$23)))</f>
        <v/>
      </c>
      <c r="S382" s="324"/>
      <c r="T382" s="146" t="str">
        <f>IFERROR(VLOOKUP(Tabla46[[#This Row],[% DE CUMPLIMIENTO DE LA EJECUCION DEL CONTROL]],DATOS!$AS$39:$AT$41,2,0),"")</f>
        <v/>
      </c>
      <c r="U382" s="147" t="str">
        <f>IF(Tabla46[[#This Row],[RESULTADO EVALUACIÓN DEL DISEÑO DEL CONTROL]]="","",SUMIFS(DATOS!$AT$50:$AT$58,DATOS!$AR$50:$AR$58,Tabla46[[#This Row],[RESULTADO EVALUACIÓN DEL DISEÑO DEL CONTROL]],DATOS!$AS$50:$AS$58,Tabla46[[#This Row],[RESULTADO EVALUACION DE LA EJECUCION]]))</f>
        <v/>
      </c>
    </row>
    <row r="383" spans="1:21" ht="15" customHeight="1" x14ac:dyDescent="0.25">
      <c r="A383" s="7"/>
      <c r="B383" s="5"/>
      <c r="C383" s="5"/>
      <c r="D383" s="80"/>
      <c r="E383" s="10"/>
      <c r="F383" s="197"/>
      <c r="G383" s="146" t="str">
        <f>IFERROR(VLOOKUP(Tabla46[[#This Row],[ID RIESGO]],'1. IDENTIFICACION DEL RIESGO'!$AB$27:$AL$38,11,0),"")</f>
        <v/>
      </c>
      <c r="H383" s="197"/>
      <c r="I383" s="197"/>
      <c r="J383" s="197"/>
      <c r="K383" s="197"/>
      <c r="L383" s="199"/>
      <c r="M383" s="199"/>
      <c r="N383" s="197" t="str">
        <f>IF(Tabla46[[#This Row],[ID RIESGO]]="","",IF(Tabla46[[#This Row],[DESCRIPCION DEL CONTROL]]="",0,15))</f>
        <v/>
      </c>
      <c r="O383" s="190" t="str">
        <f>IF(Tabla46[[#This Row],[ID RIESGO]]="","",IF(Tabla46[[#This Row],[RESPONSABLE DEL CONTROL (CARGO)]]="",0,20))</f>
        <v/>
      </c>
      <c r="P383" s="399">
        <f>IF(Tabla46[[#This Row],[PERIODICIDAD DE EJECUCIÓN DEL CONTROL]]="",0,20)</f>
        <v>0</v>
      </c>
      <c r="Q38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3" s="399" t="str">
        <f>IF(ISTEXT(Tabla46[[#This Row],[VALOR EVALUACION DISENO]]),"",IF(Tabla46[[#This Row],[VALOR EVALUACION DISENO]]&gt;96,DATOS!$AV$21,IF(Tabla46[[#This Row],[VALOR EVALUACION DISENO]]&gt;=86,DATOS!$AV$22,DATOS!$AV$23)))</f>
        <v/>
      </c>
      <c r="S383" s="324"/>
      <c r="T383" s="146" t="str">
        <f>IFERROR(VLOOKUP(Tabla46[[#This Row],[% DE CUMPLIMIENTO DE LA EJECUCION DEL CONTROL]],DATOS!$AS$39:$AT$41,2,0),"")</f>
        <v/>
      </c>
      <c r="U383" s="147" t="str">
        <f>IF(Tabla46[[#This Row],[RESULTADO EVALUACIÓN DEL DISEÑO DEL CONTROL]]="","",SUMIFS(DATOS!$AT$50:$AT$58,DATOS!$AR$50:$AR$58,Tabla46[[#This Row],[RESULTADO EVALUACIÓN DEL DISEÑO DEL CONTROL]],DATOS!$AS$50:$AS$58,Tabla46[[#This Row],[RESULTADO EVALUACION DE LA EJECUCION]]))</f>
        <v/>
      </c>
    </row>
    <row r="384" spans="1:21" ht="15" customHeight="1" x14ac:dyDescent="0.25">
      <c r="A384" s="7"/>
      <c r="B384" s="5"/>
      <c r="C384" s="5"/>
      <c r="D384" s="80"/>
      <c r="E384" s="10"/>
      <c r="F384" s="197"/>
      <c r="G384" s="146" t="str">
        <f>IFERROR(VLOOKUP(Tabla46[[#This Row],[ID RIESGO]],'1. IDENTIFICACION DEL RIESGO'!$AB$27:$AL$38,11,0),"")</f>
        <v/>
      </c>
      <c r="H384" s="197"/>
      <c r="I384" s="197"/>
      <c r="J384" s="197"/>
      <c r="K384" s="197"/>
      <c r="L384" s="199"/>
      <c r="M384" s="199"/>
      <c r="N384" s="197" t="str">
        <f>IF(Tabla46[[#This Row],[ID RIESGO]]="","",IF(Tabla46[[#This Row],[DESCRIPCION DEL CONTROL]]="",0,15))</f>
        <v/>
      </c>
      <c r="O384" s="190" t="str">
        <f>IF(Tabla46[[#This Row],[ID RIESGO]]="","",IF(Tabla46[[#This Row],[RESPONSABLE DEL CONTROL (CARGO)]]="",0,20))</f>
        <v/>
      </c>
      <c r="P384" s="399">
        <f>IF(Tabla46[[#This Row],[PERIODICIDAD DE EJECUCIÓN DEL CONTROL]]="",0,20)</f>
        <v>0</v>
      </c>
      <c r="Q38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4" s="399" t="str">
        <f>IF(ISTEXT(Tabla46[[#This Row],[VALOR EVALUACION DISENO]]),"",IF(Tabla46[[#This Row],[VALOR EVALUACION DISENO]]&gt;96,DATOS!$AV$21,IF(Tabla46[[#This Row],[VALOR EVALUACION DISENO]]&gt;=86,DATOS!$AV$22,DATOS!$AV$23)))</f>
        <v/>
      </c>
      <c r="S384" s="324"/>
      <c r="T384" s="146" t="str">
        <f>IFERROR(VLOOKUP(Tabla46[[#This Row],[% DE CUMPLIMIENTO DE LA EJECUCION DEL CONTROL]],DATOS!$AS$39:$AT$41,2,0),"")</f>
        <v/>
      </c>
      <c r="U384" s="147" t="str">
        <f>IF(Tabla46[[#This Row],[RESULTADO EVALUACIÓN DEL DISEÑO DEL CONTROL]]="","",SUMIFS(DATOS!$AT$50:$AT$58,DATOS!$AR$50:$AR$58,Tabla46[[#This Row],[RESULTADO EVALUACIÓN DEL DISEÑO DEL CONTROL]],DATOS!$AS$50:$AS$58,Tabla46[[#This Row],[RESULTADO EVALUACION DE LA EJECUCION]]))</f>
        <v/>
      </c>
    </row>
    <row r="385" spans="1:21" ht="15" customHeight="1" x14ac:dyDescent="0.25">
      <c r="A385" s="7"/>
      <c r="B385" s="5"/>
      <c r="C385" s="5"/>
      <c r="D385" s="80"/>
      <c r="E385" s="10"/>
      <c r="F385" s="197"/>
      <c r="G385" s="146" t="str">
        <f>IFERROR(VLOOKUP(Tabla46[[#This Row],[ID RIESGO]],'1. IDENTIFICACION DEL RIESGO'!$AB$27:$AL$38,11,0),"")</f>
        <v/>
      </c>
      <c r="H385" s="197"/>
      <c r="I385" s="197"/>
      <c r="J385" s="197"/>
      <c r="K385" s="197"/>
      <c r="L385" s="199"/>
      <c r="M385" s="199"/>
      <c r="N385" s="197" t="str">
        <f>IF(Tabla46[[#This Row],[ID RIESGO]]="","",IF(Tabla46[[#This Row],[DESCRIPCION DEL CONTROL]]="",0,15))</f>
        <v/>
      </c>
      <c r="O385" s="190" t="str">
        <f>IF(Tabla46[[#This Row],[ID RIESGO]]="","",IF(Tabla46[[#This Row],[RESPONSABLE DEL CONTROL (CARGO)]]="",0,20))</f>
        <v/>
      </c>
      <c r="P385" s="399">
        <f>IF(Tabla46[[#This Row],[PERIODICIDAD DE EJECUCIÓN DEL CONTROL]]="",0,20)</f>
        <v>0</v>
      </c>
      <c r="Q38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5" s="399" t="str">
        <f>IF(ISTEXT(Tabla46[[#This Row],[VALOR EVALUACION DISENO]]),"",IF(Tabla46[[#This Row],[VALOR EVALUACION DISENO]]&gt;96,DATOS!$AV$21,IF(Tabla46[[#This Row],[VALOR EVALUACION DISENO]]&gt;=86,DATOS!$AV$22,DATOS!$AV$23)))</f>
        <v/>
      </c>
      <c r="S385" s="324"/>
      <c r="T385" s="146" t="str">
        <f>IFERROR(VLOOKUP(Tabla46[[#This Row],[% DE CUMPLIMIENTO DE LA EJECUCION DEL CONTROL]],DATOS!$AS$39:$AT$41,2,0),"")</f>
        <v/>
      </c>
      <c r="U385" s="147" t="str">
        <f>IF(Tabla46[[#This Row],[RESULTADO EVALUACIÓN DEL DISEÑO DEL CONTROL]]="","",SUMIFS(DATOS!$AT$50:$AT$58,DATOS!$AR$50:$AR$58,Tabla46[[#This Row],[RESULTADO EVALUACIÓN DEL DISEÑO DEL CONTROL]],DATOS!$AS$50:$AS$58,Tabla46[[#This Row],[RESULTADO EVALUACION DE LA EJECUCION]]))</f>
        <v/>
      </c>
    </row>
    <row r="386" spans="1:21" ht="15" customHeight="1" x14ac:dyDescent="0.25">
      <c r="A386" s="7"/>
      <c r="B386" s="5"/>
      <c r="C386" s="5"/>
      <c r="D386" s="80"/>
      <c r="E386" s="10"/>
      <c r="F386" s="197"/>
      <c r="G386" s="146" t="str">
        <f>IFERROR(VLOOKUP(Tabla46[[#This Row],[ID RIESGO]],'1. IDENTIFICACION DEL RIESGO'!$AB$27:$AL$38,11,0),"")</f>
        <v/>
      </c>
      <c r="H386" s="197"/>
      <c r="I386" s="197"/>
      <c r="J386" s="197"/>
      <c r="K386" s="197"/>
      <c r="L386" s="199"/>
      <c r="M386" s="199"/>
      <c r="N386" s="197" t="str">
        <f>IF(Tabla46[[#This Row],[ID RIESGO]]="","",IF(Tabla46[[#This Row],[DESCRIPCION DEL CONTROL]]="",0,15))</f>
        <v/>
      </c>
      <c r="O386" s="190" t="str">
        <f>IF(Tabla46[[#This Row],[ID RIESGO]]="","",IF(Tabla46[[#This Row],[RESPONSABLE DEL CONTROL (CARGO)]]="",0,20))</f>
        <v/>
      </c>
      <c r="P386" s="399">
        <f>IF(Tabla46[[#This Row],[PERIODICIDAD DE EJECUCIÓN DEL CONTROL]]="",0,20)</f>
        <v>0</v>
      </c>
      <c r="Q38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6" s="399" t="str">
        <f>IF(ISTEXT(Tabla46[[#This Row],[VALOR EVALUACION DISENO]]),"",IF(Tabla46[[#This Row],[VALOR EVALUACION DISENO]]&gt;96,DATOS!$AV$21,IF(Tabla46[[#This Row],[VALOR EVALUACION DISENO]]&gt;=86,DATOS!$AV$22,DATOS!$AV$23)))</f>
        <v/>
      </c>
      <c r="S386" s="324"/>
      <c r="T386" s="146" t="str">
        <f>IFERROR(VLOOKUP(Tabla46[[#This Row],[% DE CUMPLIMIENTO DE LA EJECUCION DEL CONTROL]],DATOS!$AS$39:$AT$41,2,0),"")</f>
        <v/>
      </c>
      <c r="U386" s="147" t="str">
        <f>IF(Tabla46[[#This Row],[RESULTADO EVALUACIÓN DEL DISEÑO DEL CONTROL]]="","",SUMIFS(DATOS!$AT$50:$AT$58,DATOS!$AR$50:$AR$58,Tabla46[[#This Row],[RESULTADO EVALUACIÓN DEL DISEÑO DEL CONTROL]],DATOS!$AS$50:$AS$58,Tabla46[[#This Row],[RESULTADO EVALUACION DE LA EJECUCION]]))</f>
        <v/>
      </c>
    </row>
    <row r="387" spans="1:21" ht="15" customHeight="1" x14ac:dyDescent="0.25">
      <c r="A387" s="7"/>
      <c r="B387" s="5"/>
      <c r="C387" s="5"/>
      <c r="D387" s="80"/>
      <c r="E387" s="10"/>
      <c r="F387" s="197"/>
      <c r="G387" s="146" t="str">
        <f>IFERROR(VLOOKUP(Tabla46[[#This Row],[ID RIESGO]],'1. IDENTIFICACION DEL RIESGO'!$AB$27:$AL$38,11,0),"")</f>
        <v/>
      </c>
      <c r="H387" s="197"/>
      <c r="I387" s="197"/>
      <c r="J387" s="197"/>
      <c r="K387" s="197"/>
      <c r="L387" s="199"/>
      <c r="M387" s="199"/>
      <c r="N387" s="197" t="str">
        <f>IF(Tabla46[[#This Row],[ID RIESGO]]="","",IF(Tabla46[[#This Row],[DESCRIPCION DEL CONTROL]]="",0,15))</f>
        <v/>
      </c>
      <c r="O387" s="190" t="str">
        <f>IF(Tabla46[[#This Row],[ID RIESGO]]="","",IF(Tabla46[[#This Row],[RESPONSABLE DEL CONTROL (CARGO)]]="",0,20))</f>
        <v/>
      </c>
      <c r="P387" s="399">
        <f>IF(Tabla46[[#This Row],[PERIODICIDAD DE EJECUCIÓN DEL CONTROL]]="",0,20)</f>
        <v>0</v>
      </c>
      <c r="Q38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7" s="399" t="str">
        <f>IF(ISTEXT(Tabla46[[#This Row],[VALOR EVALUACION DISENO]]),"",IF(Tabla46[[#This Row],[VALOR EVALUACION DISENO]]&gt;96,DATOS!$AV$21,IF(Tabla46[[#This Row],[VALOR EVALUACION DISENO]]&gt;=86,DATOS!$AV$22,DATOS!$AV$23)))</f>
        <v/>
      </c>
      <c r="S387" s="324"/>
      <c r="T387" s="146" t="str">
        <f>IFERROR(VLOOKUP(Tabla46[[#This Row],[% DE CUMPLIMIENTO DE LA EJECUCION DEL CONTROL]],DATOS!$AS$39:$AT$41,2,0),"")</f>
        <v/>
      </c>
      <c r="U387" s="147" t="str">
        <f>IF(Tabla46[[#This Row],[RESULTADO EVALUACIÓN DEL DISEÑO DEL CONTROL]]="","",SUMIFS(DATOS!$AT$50:$AT$58,DATOS!$AR$50:$AR$58,Tabla46[[#This Row],[RESULTADO EVALUACIÓN DEL DISEÑO DEL CONTROL]],DATOS!$AS$50:$AS$58,Tabla46[[#This Row],[RESULTADO EVALUACION DE LA EJECUCION]]))</f>
        <v/>
      </c>
    </row>
    <row r="388" spans="1:21" ht="15" customHeight="1" x14ac:dyDescent="0.25">
      <c r="A388" s="7"/>
      <c r="B388" s="5"/>
      <c r="C388" s="5"/>
      <c r="D388" s="80"/>
      <c r="E388" s="10"/>
      <c r="F388" s="197"/>
      <c r="G388" s="146" t="str">
        <f>IFERROR(VLOOKUP(Tabla46[[#This Row],[ID RIESGO]],'1. IDENTIFICACION DEL RIESGO'!$AB$27:$AL$38,11,0),"")</f>
        <v/>
      </c>
      <c r="H388" s="197"/>
      <c r="I388" s="197"/>
      <c r="J388" s="197"/>
      <c r="K388" s="197"/>
      <c r="L388" s="199"/>
      <c r="M388" s="199"/>
      <c r="N388" s="197" t="str">
        <f>IF(Tabla46[[#This Row],[ID RIESGO]]="","",IF(Tabla46[[#This Row],[DESCRIPCION DEL CONTROL]]="",0,15))</f>
        <v/>
      </c>
      <c r="O388" s="190" t="str">
        <f>IF(Tabla46[[#This Row],[ID RIESGO]]="","",IF(Tabla46[[#This Row],[RESPONSABLE DEL CONTROL (CARGO)]]="",0,20))</f>
        <v/>
      </c>
      <c r="P388" s="399">
        <f>IF(Tabla46[[#This Row],[PERIODICIDAD DE EJECUCIÓN DEL CONTROL]]="",0,20)</f>
        <v>0</v>
      </c>
      <c r="Q38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8" s="399" t="str">
        <f>IF(ISTEXT(Tabla46[[#This Row],[VALOR EVALUACION DISENO]]),"",IF(Tabla46[[#This Row],[VALOR EVALUACION DISENO]]&gt;96,DATOS!$AV$21,IF(Tabla46[[#This Row],[VALOR EVALUACION DISENO]]&gt;=86,DATOS!$AV$22,DATOS!$AV$23)))</f>
        <v/>
      </c>
      <c r="S388" s="324"/>
      <c r="T388" s="146" t="str">
        <f>IFERROR(VLOOKUP(Tabla46[[#This Row],[% DE CUMPLIMIENTO DE LA EJECUCION DEL CONTROL]],DATOS!$AS$39:$AT$41,2,0),"")</f>
        <v/>
      </c>
      <c r="U388" s="147" t="str">
        <f>IF(Tabla46[[#This Row],[RESULTADO EVALUACIÓN DEL DISEÑO DEL CONTROL]]="","",SUMIFS(DATOS!$AT$50:$AT$58,DATOS!$AR$50:$AR$58,Tabla46[[#This Row],[RESULTADO EVALUACIÓN DEL DISEÑO DEL CONTROL]],DATOS!$AS$50:$AS$58,Tabla46[[#This Row],[RESULTADO EVALUACION DE LA EJECUCION]]))</f>
        <v/>
      </c>
    </row>
    <row r="389" spans="1:21" ht="15" customHeight="1" x14ac:dyDescent="0.25">
      <c r="A389" s="7"/>
      <c r="B389" s="5"/>
      <c r="C389" s="5"/>
      <c r="D389" s="80"/>
      <c r="E389" s="10"/>
      <c r="F389" s="197"/>
      <c r="G389" s="146" t="str">
        <f>IFERROR(VLOOKUP(Tabla46[[#This Row],[ID RIESGO]],'1. IDENTIFICACION DEL RIESGO'!$AB$27:$AL$38,11,0),"")</f>
        <v/>
      </c>
      <c r="H389" s="197"/>
      <c r="I389" s="197"/>
      <c r="J389" s="197"/>
      <c r="K389" s="197"/>
      <c r="L389" s="199"/>
      <c r="M389" s="199"/>
      <c r="N389" s="197" t="str">
        <f>IF(Tabla46[[#This Row],[ID RIESGO]]="","",IF(Tabla46[[#This Row],[DESCRIPCION DEL CONTROL]]="",0,15))</f>
        <v/>
      </c>
      <c r="O389" s="190" t="str">
        <f>IF(Tabla46[[#This Row],[ID RIESGO]]="","",IF(Tabla46[[#This Row],[RESPONSABLE DEL CONTROL (CARGO)]]="",0,20))</f>
        <v/>
      </c>
      <c r="P389" s="399">
        <f>IF(Tabla46[[#This Row],[PERIODICIDAD DE EJECUCIÓN DEL CONTROL]]="",0,20)</f>
        <v>0</v>
      </c>
      <c r="Q38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9" s="399" t="str">
        <f>IF(ISTEXT(Tabla46[[#This Row],[VALOR EVALUACION DISENO]]),"",IF(Tabla46[[#This Row],[VALOR EVALUACION DISENO]]&gt;96,DATOS!$AV$21,IF(Tabla46[[#This Row],[VALOR EVALUACION DISENO]]&gt;=86,DATOS!$AV$22,DATOS!$AV$23)))</f>
        <v/>
      </c>
      <c r="S389" s="324"/>
      <c r="T389" s="146" t="str">
        <f>IFERROR(VLOOKUP(Tabla46[[#This Row],[% DE CUMPLIMIENTO DE LA EJECUCION DEL CONTROL]],DATOS!$AS$39:$AT$41,2,0),"")</f>
        <v/>
      </c>
      <c r="U389" s="147" t="str">
        <f>IF(Tabla46[[#This Row],[RESULTADO EVALUACIÓN DEL DISEÑO DEL CONTROL]]="","",SUMIFS(DATOS!$AT$50:$AT$58,DATOS!$AR$50:$AR$58,Tabla46[[#This Row],[RESULTADO EVALUACIÓN DEL DISEÑO DEL CONTROL]],DATOS!$AS$50:$AS$58,Tabla46[[#This Row],[RESULTADO EVALUACION DE LA EJECUCION]]))</f>
        <v/>
      </c>
    </row>
    <row r="390" spans="1:21" ht="15" customHeight="1" x14ac:dyDescent="0.25">
      <c r="A390" s="7"/>
      <c r="B390" s="5"/>
      <c r="C390" s="5"/>
      <c r="D390" s="80"/>
      <c r="E390" s="10"/>
      <c r="F390" s="197"/>
      <c r="G390" s="146" t="str">
        <f>IFERROR(VLOOKUP(Tabla46[[#This Row],[ID RIESGO]],'1. IDENTIFICACION DEL RIESGO'!$AB$27:$AL$38,11,0),"")</f>
        <v/>
      </c>
      <c r="H390" s="197"/>
      <c r="I390" s="197"/>
      <c r="J390" s="197"/>
      <c r="K390" s="197"/>
      <c r="L390" s="199"/>
      <c r="M390" s="199"/>
      <c r="N390" s="197" t="str">
        <f>IF(Tabla46[[#This Row],[ID RIESGO]]="","",IF(Tabla46[[#This Row],[DESCRIPCION DEL CONTROL]]="",0,15))</f>
        <v/>
      </c>
      <c r="O390" s="190" t="str">
        <f>IF(Tabla46[[#This Row],[ID RIESGO]]="","",IF(Tabla46[[#This Row],[RESPONSABLE DEL CONTROL (CARGO)]]="",0,20))</f>
        <v/>
      </c>
      <c r="P390" s="399">
        <f>IF(Tabla46[[#This Row],[PERIODICIDAD DE EJECUCIÓN DEL CONTROL]]="",0,20)</f>
        <v>0</v>
      </c>
      <c r="Q39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0" s="399" t="str">
        <f>IF(ISTEXT(Tabla46[[#This Row],[VALOR EVALUACION DISENO]]),"",IF(Tabla46[[#This Row],[VALOR EVALUACION DISENO]]&gt;96,DATOS!$AV$21,IF(Tabla46[[#This Row],[VALOR EVALUACION DISENO]]&gt;=86,DATOS!$AV$22,DATOS!$AV$23)))</f>
        <v/>
      </c>
      <c r="S390" s="324"/>
      <c r="T390" s="146" t="str">
        <f>IFERROR(VLOOKUP(Tabla46[[#This Row],[% DE CUMPLIMIENTO DE LA EJECUCION DEL CONTROL]],DATOS!$AS$39:$AT$41,2,0),"")</f>
        <v/>
      </c>
      <c r="U390" s="147" t="str">
        <f>IF(Tabla46[[#This Row],[RESULTADO EVALUACIÓN DEL DISEÑO DEL CONTROL]]="","",SUMIFS(DATOS!$AT$50:$AT$58,DATOS!$AR$50:$AR$58,Tabla46[[#This Row],[RESULTADO EVALUACIÓN DEL DISEÑO DEL CONTROL]],DATOS!$AS$50:$AS$58,Tabla46[[#This Row],[RESULTADO EVALUACION DE LA EJECUCION]]))</f>
        <v/>
      </c>
    </row>
    <row r="391" spans="1:21" ht="15" customHeight="1" x14ac:dyDescent="0.25">
      <c r="A391" s="7"/>
      <c r="B391" s="5"/>
      <c r="C391" s="5"/>
      <c r="D391" s="80"/>
      <c r="E391" s="10"/>
      <c r="F391" s="197"/>
      <c r="G391" s="146" t="str">
        <f>IFERROR(VLOOKUP(Tabla46[[#This Row],[ID RIESGO]],'1. IDENTIFICACION DEL RIESGO'!$AB$27:$AL$38,11,0),"")</f>
        <v/>
      </c>
      <c r="H391" s="197"/>
      <c r="I391" s="197"/>
      <c r="J391" s="197"/>
      <c r="K391" s="197"/>
      <c r="L391" s="199"/>
      <c r="M391" s="199"/>
      <c r="N391" s="197" t="str">
        <f>IF(Tabla46[[#This Row],[ID RIESGO]]="","",IF(Tabla46[[#This Row],[DESCRIPCION DEL CONTROL]]="",0,15))</f>
        <v/>
      </c>
      <c r="O391" s="190" t="str">
        <f>IF(Tabla46[[#This Row],[ID RIESGO]]="","",IF(Tabla46[[#This Row],[RESPONSABLE DEL CONTROL (CARGO)]]="",0,20))</f>
        <v/>
      </c>
      <c r="P391" s="399">
        <f>IF(Tabla46[[#This Row],[PERIODICIDAD DE EJECUCIÓN DEL CONTROL]]="",0,20)</f>
        <v>0</v>
      </c>
      <c r="Q39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1" s="399" t="str">
        <f>IF(ISTEXT(Tabla46[[#This Row],[VALOR EVALUACION DISENO]]),"",IF(Tabla46[[#This Row],[VALOR EVALUACION DISENO]]&gt;96,DATOS!$AV$21,IF(Tabla46[[#This Row],[VALOR EVALUACION DISENO]]&gt;=86,DATOS!$AV$22,DATOS!$AV$23)))</f>
        <v/>
      </c>
      <c r="S391" s="324"/>
      <c r="T391" s="146" t="str">
        <f>IFERROR(VLOOKUP(Tabla46[[#This Row],[% DE CUMPLIMIENTO DE LA EJECUCION DEL CONTROL]],DATOS!$AS$39:$AT$41,2,0),"")</f>
        <v/>
      </c>
      <c r="U391" s="147" t="str">
        <f>IF(Tabla46[[#This Row],[RESULTADO EVALUACIÓN DEL DISEÑO DEL CONTROL]]="","",SUMIFS(DATOS!$AT$50:$AT$58,DATOS!$AR$50:$AR$58,Tabla46[[#This Row],[RESULTADO EVALUACIÓN DEL DISEÑO DEL CONTROL]],DATOS!$AS$50:$AS$58,Tabla46[[#This Row],[RESULTADO EVALUACION DE LA EJECUCION]]))</f>
        <v/>
      </c>
    </row>
    <row r="392" spans="1:21" ht="15" customHeight="1" x14ac:dyDescent="0.25">
      <c r="A392" s="7"/>
      <c r="B392" s="5"/>
      <c r="C392" s="5"/>
      <c r="D392" s="80"/>
      <c r="E392" s="10"/>
      <c r="F392" s="197"/>
      <c r="G392" s="146" t="str">
        <f>IFERROR(VLOOKUP(Tabla46[[#This Row],[ID RIESGO]],'1. IDENTIFICACION DEL RIESGO'!$AB$27:$AL$38,11,0),"")</f>
        <v/>
      </c>
      <c r="H392" s="197"/>
      <c r="I392" s="197"/>
      <c r="J392" s="197"/>
      <c r="K392" s="197"/>
      <c r="L392" s="199"/>
      <c r="M392" s="199"/>
      <c r="N392" s="197" t="str">
        <f>IF(Tabla46[[#This Row],[ID RIESGO]]="","",IF(Tabla46[[#This Row],[DESCRIPCION DEL CONTROL]]="",0,15))</f>
        <v/>
      </c>
      <c r="O392" s="190" t="str">
        <f>IF(Tabla46[[#This Row],[ID RIESGO]]="","",IF(Tabla46[[#This Row],[RESPONSABLE DEL CONTROL (CARGO)]]="",0,20))</f>
        <v/>
      </c>
      <c r="P392" s="399">
        <f>IF(Tabla46[[#This Row],[PERIODICIDAD DE EJECUCIÓN DEL CONTROL]]="",0,20)</f>
        <v>0</v>
      </c>
      <c r="Q39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2" s="399" t="str">
        <f>IF(ISTEXT(Tabla46[[#This Row],[VALOR EVALUACION DISENO]]),"",IF(Tabla46[[#This Row],[VALOR EVALUACION DISENO]]&gt;96,DATOS!$AV$21,IF(Tabla46[[#This Row],[VALOR EVALUACION DISENO]]&gt;=86,DATOS!$AV$22,DATOS!$AV$23)))</f>
        <v/>
      </c>
      <c r="S392" s="324"/>
      <c r="T392" s="146" t="str">
        <f>IFERROR(VLOOKUP(Tabla46[[#This Row],[% DE CUMPLIMIENTO DE LA EJECUCION DEL CONTROL]],DATOS!$AS$39:$AT$41,2,0),"")</f>
        <v/>
      </c>
      <c r="U392" s="147" t="str">
        <f>IF(Tabla46[[#This Row],[RESULTADO EVALUACIÓN DEL DISEÑO DEL CONTROL]]="","",SUMIFS(DATOS!$AT$50:$AT$58,DATOS!$AR$50:$AR$58,Tabla46[[#This Row],[RESULTADO EVALUACIÓN DEL DISEÑO DEL CONTROL]],DATOS!$AS$50:$AS$58,Tabla46[[#This Row],[RESULTADO EVALUACION DE LA EJECUCION]]))</f>
        <v/>
      </c>
    </row>
    <row r="393" spans="1:21" ht="15" customHeight="1" x14ac:dyDescent="0.25">
      <c r="A393" s="7"/>
      <c r="B393" s="5"/>
      <c r="C393" s="5"/>
      <c r="D393" s="80"/>
      <c r="E393" s="10"/>
      <c r="F393" s="197"/>
      <c r="G393" s="146" t="str">
        <f>IFERROR(VLOOKUP(Tabla46[[#This Row],[ID RIESGO]],'1. IDENTIFICACION DEL RIESGO'!$AB$27:$AL$38,11,0),"")</f>
        <v/>
      </c>
      <c r="H393" s="197"/>
      <c r="I393" s="197"/>
      <c r="J393" s="197"/>
      <c r="K393" s="197"/>
      <c r="L393" s="199"/>
      <c r="M393" s="199"/>
      <c r="N393" s="197" t="str">
        <f>IF(Tabla46[[#This Row],[ID RIESGO]]="","",IF(Tabla46[[#This Row],[DESCRIPCION DEL CONTROL]]="",0,15))</f>
        <v/>
      </c>
      <c r="O393" s="190" t="str">
        <f>IF(Tabla46[[#This Row],[ID RIESGO]]="","",IF(Tabla46[[#This Row],[RESPONSABLE DEL CONTROL (CARGO)]]="",0,20))</f>
        <v/>
      </c>
      <c r="P393" s="399">
        <f>IF(Tabla46[[#This Row],[PERIODICIDAD DE EJECUCIÓN DEL CONTROL]]="",0,20)</f>
        <v>0</v>
      </c>
      <c r="Q39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3" s="399" t="str">
        <f>IF(ISTEXT(Tabla46[[#This Row],[VALOR EVALUACION DISENO]]),"",IF(Tabla46[[#This Row],[VALOR EVALUACION DISENO]]&gt;96,DATOS!$AV$21,IF(Tabla46[[#This Row],[VALOR EVALUACION DISENO]]&gt;=86,DATOS!$AV$22,DATOS!$AV$23)))</f>
        <v/>
      </c>
      <c r="S393" s="324"/>
      <c r="T393" s="146" t="str">
        <f>IFERROR(VLOOKUP(Tabla46[[#This Row],[% DE CUMPLIMIENTO DE LA EJECUCION DEL CONTROL]],DATOS!$AS$39:$AT$41,2,0),"")</f>
        <v/>
      </c>
      <c r="U393" s="147" t="str">
        <f>IF(Tabla46[[#This Row],[RESULTADO EVALUACIÓN DEL DISEÑO DEL CONTROL]]="","",SUMIFS(DATOS!$AT$50:$AT$58,DATOS!$AR$50:$AR$58,Tabla46[[#This Row],[RESULTADO EVALUACIÓN DEL DISEÑO DEL CONTROL]],DATOS!$AS$50:$AS$58,Tabla46[[#This Row],[RESULTADO EVALUACION DE LA EJECUCION]]))</f>
        <v/>
      </c>
    </row>
    <row r="394" spans="1:21" ht="15" customHeight="1" x14ac:dyDescent="0.25">
      <c r="A394" s="7"/>
      <c r="B394" s="5"/>
      <c r="C394" s="5"/>
      <c r="D394" s="80"/>
      <c r="E394" s="10"/>
      <c r="F394" s="197"/>
      <c r="G394" s="146" t="str">
        <f>IFERROR(VLOOKUP(Tabla46[[#This Row],[ID RIESGO]],'1. IDENTIFICACION DEL RIESGO'!$AB$27:$AL$38,11,0),"")</f>
        <v/>
      </c>
      <c r="H394" s="197"/>
      <c r="I394" s="197"/>
      <c r="J394" s="197"/>
      <c r="K394" s="197"/>
      <c r="L394" s="199"/>
      <c r="M394" s="199"/>
      <c r="N394" s="197" t="str">
        <f>IF(Tabla46[[#This Row],[ID RIESGO]]="","",IF(Tabla46[[#This Row],[DESCRIPCION DEL CONTROL]]="",0,15))</f>
        <v/>
      </c>
      <c r="O394" s="190" t="str">
        <f>IF(Tabla46[[#This Row],[ID RIESGO]]="","",IF(Tabla46[[#This Row],[RESPONSABLE DEL CONTROL (CARGO)]]="",0,20))</f>
        <v/>
      </c>
      <c r="P394" s="399">
        <f>IF(Tabla46[[#This Row],[PERIODICIDAD DE EJECUCIÓN DEL CONTROL]]="",0,20)</f>
        <v>0</v>
      </c>
      <c r="Q39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4" s="399" t="str">
        <f>IF(ISTEXT(Tabla46[[#This Row],[VALOR EVALUACION DISENO]]),"",IF(Tabla46[[#This Row],[VALOR EVALUACION DISENO]]&gt;96,DATOS!$AV$21,IF(Tabla46[[#This Row],[VALOR EVALUACION DISENO]]&gt;=86,DATOS!$AV$22,DATOS!$AV$23)))</f>
        <v/>
      </c>
      <c r="S394" s="324"/>
      <c r="T394" s="146" t="str">
        <f>IFERROR(VLOOKUP(Tabla46[[#This Row],[% DE CUMPLIMIENTO DE LA EJECUCION DEL CONTROL]],DATOS!$AS$39:$AT$41,2,0),"")</f>
        <v/>
      </c>
      <c r="U394" s="147" t="str">
        <f>IF(Tabla46[[#This Row],[RESULTADO EVALUACIÓN DEL DISEÑO DEL CONTROL]]="","",SUMIFS(DATOS!$AT$50:$AT$58,DATOS!$AR$50:$AR$58,Tabla46[[#This Row],[RESULTADO EVALUACIÓN DEL DISEÑO DEL CONTROL]],DATOS!$AS$50:$AS$58,Tabla46[[#This Row],[RESULTADO EVALUACION DE LA EJECUCION]]))</f>
        <v/>
      </c>
    </row>
    <row r="395" spans="1:21" ht="15" customHeight="1" x14ac:dyDescent="0.25">
      <c r="A395" s="7"/>
      <c r="B395" s="5"/>
      <c r="C395" s="5"/>
      <c r="D395" s="80"/>
      <c r="E395" s="10"/>
      <c r="F395" s="197"/>
      <c r="G395" s="146" t="str">
        <f>IFERROR(VLOOKUP(Tabla46[[#This Row],[ID RIESGO]],'1. IDENTIFICACION DEL RIESGO'!$AB$27:$AL$38,11,0),"")</f>
        <v/>
      </c>
      <c r="H395" s="197"/>
      <c r="I395" s="197"/>
      <c r="J395" s="197"/>
      <c r="K395" s="197"/>
      <c r="L395" s="199"/>
      <c r="M395" s="199"/>
      <c r="N395" s="197" t="str">
        <f>IF(Tabla46[[#This Row],[ID RIESGO]]="","",IF(Tabla46[[#This Row],[DESCRIPCION DEL CONTROL]]="",0,15))</f>
        <v/>
      </c>
      <c r="O395" s="190" t="str">
        <f>IF(Tabla46[[#This Row],[ID RIESGO]]="","",IF(Tabla46[[#This Row],[RESPONSABLE DEL CONTROL (CARGO)]]="",0,20))</f>
        <v/>
      </c>
      <c r="P395" s="399">
        <f>IF(Tabla46[[#This Row],[PERIODICIDAD DE EJECUCIÓN DEL CONTROL]]="",0,20)</f>
        <v>0</v>
      </c>
      <c r="Q39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5" s="399" t="str">
        <f>IF(ISTEXT(Tabla46[[#This Row],[VALOR EVALUACION DISENO]]),"",IF(Tabla46[[#This Row],[VALOR EVALUACION DISENO]]&gt;96,DATOS!$AV$21,IF(Tabla46[[#This Row],[VALOR EVALUACION DISENO]]&gt;=86,DATOS!$AV$22,DATOS!$AV$23)))</f>
        <v/>
      </c>
      <c r="S395" s="324"/>
      <c r="T395" s="146" t="str">
        <f>IFERROR(VLOOKUP(Tabla46[[#This Row],[% DE CUMPLIMIENTO DE LA EJECUCION DEL CONTROL]],DATOS!$AS$39:$AT$41,2,0),"")</f>
        <v/>
      </c>
      <c r="U395" s="147" t="str">
        <f>IF(Tabla46[[#This Row],[RESULTADO EVALUACIÓN DEL DISEÑO DEL CONTROL]]="","",SUMIFS(DATOS!$AT$50:$AT$58,DATOS!$AR$50:$AR$58,Tabla46[[#This Row],[RESULTADO EVALUACIÓN DEL DISEÑO DEL CONTROL]],DATOS!$AS$50:$AS$58,Tabla46[[#This Row],[RESULTADO EVALUACION DE LA EJECUCION]]))</f>
        <v/>
      </c>
    </row>
    <row r="396" spans="1:21" ht="15" customHeight="1" x14ac:dyDescent="0.25">
      <c r="A396" s="7"/>
      <c r="B396" s="5"/>
      <c r="C396" s="5"/>
      <c r="D396" s="80"/>
      <c r="E396" s="10"/>
      <c r="F396" s="197"/>
      <c r="G396" s="146" t="str">
        <f>IFERROR(VLOOKUP(Tabla46[[#This Row],[ID RIESGO]],'1. IDENTIFICACION DEL RIESGO'!$AB$27:$AL$38,11,0),"")</f>
        <v/>
      </c>
      <c r="H396" s="197"/>
      <c r="I396" s="197"/>
      <c r="J396" s="197"/>
      <c r="K396" s="197"/>
      <c r="L396" s="199"/>
      <c r="M396" s="199"/>
      <c r="N396" s="197" t="str">
        <f>IF(Tabla46[[#This Row],[ID RIESGO]]="","",IF(Tabla46[[#This Row],[DESCRIPCION DEL CONTROL]]="",0,15))</f>
        <v/>
      </c>
      <c r="O396" s="190" t="str">
        <f>IF(Tabla46[[#This Row],[ID RIESGO]]="","",IF(Tabla46[[#This Row],[RESPONSABLE DEL CONTROL (CARGO)]]="",0,20))</f>
        <v/>
      </c>
      <c r="P396" s="399">
        <f>IF(Tabla46[[#This Row],[PERIODICIDAD DE EJECUCIÓN DEL CONTROL]]="",0,20)</f>
        <v>0</v>
      </c>
      <c r="Q39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6" s="399" t="str">
        <f>IF(ISTEXT(Tabla46[[#This Row],[VALOR EVALUACION DISENO]]),"",IF(Tabla46[[#This Row],[VALOR EVALUACION DISENO]]&gt;96,DATOS!$AV$21,IF(Tabla46[[#This Row],[VALOR EVALUACION DISENO]]&gt;=86,DATOS!$AV$22,DATOS!$AV$23)))</f>
        <v/>
      </c>
      <c r="S396" s="324"/>
      <c r="T396" s="146" t="str">
        <f>IFERROR(VLOOKUP(Tabla46[[#This Row],[% DE CUMPLIMIENTO DE LA EJECUCION DEL CONTROL]],DATOS!$AS$39:$AT$41,2,0),"")</f>
        <v/>
      </c>
      <c r="U396" s="147" t="str">
        <f>IF(Tabla46[[#This Row],[RESULTADO EVALUACIÓN DEL DISEÑO DEL CONTROL]]="","",SUMIFS(DATOS!$AT$50:$AT$58,DATOS!$AR$50:$AR$58,Tabla46[[#This Row],[RESULTADO EVALUACIÓN DEL DISEÑO DEL CONTROL]],DATOS!$AS$50:$AS$58,Tabla46[[#This Row],[RESULTADO EVALUACION DE LA EJECUCION]]))</f>
        <v/>
      </c>
    </row>
    <row r="397" spans="1:21" ht="15" customHeight="1" x14ac:dyDescent="0.25">
      <c r="A397" s="7"/>
      <c r="B397" s="5"/>
      <c r="C397" s="5"/>
      <c r="D397" s="80"/>
      <c r="E397" s="10"/>
      <c r="F397" s="197"/>
      <c r="G397" s="146" t="str">
        <f>IFERROR(VLOOKUP(Tabla46[[#This Row],[ID RIESGO]],'1. IDENTIFICACION DEL RIESGO'!$AB$27:$AL$38,11,0),"")</f>
        <v/>
      </c>
      <c r="H397" s="197"/>
      <c r="I397" s="197"/>
      <c r="J397" s="197"/>
      <c r="K397" s="197"/>
      <c r="L397" s="199"/>
      <c r="M397" s="199"/>
      <c r="N397" s="197" t="str">
        <f>IF(Tabla46[[#This Row],[ID RIESGO]]="","",IF(Tabla46[[#This Row],[DESCRIPCION DEL CONTROL]]="",0,15))</f>
        <v/>
      </c>
      <c r="O397" s="190" t="str">
        <f>IF(Tabla46[[#This Row],[ID RIESGO]]="","",IF(Tabla46[[#This Row],[RESPONSABLE DEL CONTROL (CARGO)]]="",0,20))</f>
        <v/>
      </c>
      <c r="P397" s="399">
        <f>IF(Tabla46[[#This Row],[PERIODICIDAD DE EJECUCIÓN DEL CONTROL]]="",0,20)</f>
        <v>0</v>
      </c>
      <c r="Q39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7" s="399" t="str">
        <f>IF(ISTEXT(Tabla46[[#This Row],[VALOR EVALUACION DISENO]]),"",IF(Tabla46[[#This Row],[VALOR EVALUACION DISENO]]&gt;96,DATOS!$AV$21,IF(Tabla46[[#This Row],[VALOR EVALUACION DISENO]]&gt;=86,DATOS!$AV$22,DATOS!$AV$23)))</f>
        <v/>
      </c>
      <c r="S397" s="324"/>
      <c r="T397" s="146" t="str">
        <f>IFERROR(VLOOKUP(Tabla46[[#This Row],[% DE CUMPLIMIENTO DE LA EJECUCION DEL CONTROL]],DATOS!$AS$39:$AT$41,2,0),"")</f>
        <v/>
      </c>
      <c r="U397" s="147" t="str">
        <f>IF(Tabla46[[#This Row],[RESULTADO EVALUACIÓN DEL DISEÑO DEL CONTROL]]="","",SUMIFS(DATOS!$AT$50:$AT$58,DATOS!$AR$50:$AR$58,Tabla46[[#This Row],[RESULTADO EVALUACIÓN DEL DISEÑO DEL CONTROL]],DATOS!$AS$50:$AS$58,Tabla46[[#This Row],[RESULTADO EVALUACION DE LA EJECUCION]]))</f>
        <v/>
      </c>
    </row>
    <row r="398" spans="1:21" ht="15" customHeight="1" x14ac:dyDescent="0.25">
      <c r="A398" s="7"/>
      <c r="B398" s="5"/>
      <c r="C398" s="5"/>
      <c r="D398" s="80"/>
      <c r="E398" s="10"/>
      <c r="F398" s="197"/>
      <c r="G398" s="146" t="str">
        <f>IFERROR(VLOOKUP(Tabla46[[#This Row],[ID RIESGO]],'1. IDENTIFICACION DEL RIESGO'!$AB$27:$AL$38,11,0),"")</f>
        <v/>
      </c>
      <c r="H398" s="197"/>
      <c r="I398" s="197"/>
      <c r="J398" s="197"/>
      <c r="K398" s="197"/>
      <c r="L398" s="199"/>
      <c r="M398" s="199"/>
      <c r="N398" s="197" t="str">
        <f>IF(Tabla46[[#This Row],[ID RIESGO]]="","",IF(Tabla46[[#This Row],[DESCRIPCION DEL CONTROL]]="",0,15))</f>
        <v/>
      </c>
      <c r="O398" s="190" t="str">
        <f>IF(Tabla46[[#This Row],[ID RIESGO]]="","",IF(Tabla46[[#This Row],[RESPONSABLE DEL CONTROL (CARGO)]]="",0,20))</f>
        <v/>
      </c>
      <c r="P398" s="399">
        <f>IF(Tabla46[[#This Row],[PERIODICIDAD DE EJECUCIÓN DEL CONTROL]]="",0,20)</f>
        <v>0</v>
      </c>
      <c r="Q39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8" s="399" t="str">
        <f>IF(ISTEXT(Tabla46[[#This Row],[VALOR EVALUACION DISENO]]),"",IF(Tabla46[[#This Row],[VALOR EVALUACION DISENO]]&gt;96,DATOS!$AV$21,IF(Tabla46[[#This Row],[VALOR EVALUACION DISENO]]&gt;=86,DATOS!$AV$22,DATOS!$AV$23)))</f>
        <v/>
      </c>
      <c r="S398" s="324"/>
      <c r="T398" s="146" t="str">
        <f>IFERROR(VLOOKUP(Tabla46[[#This Row],[% DE CUMPLIMIENTO DE LA EJECUCION DEL CONTROL]],DATOS!$AS$39:$AT$41,2,0),"")</f>
        <v/>
      </c>
      <c r="U398" s="147" t="str">
        <f>IF(Tabla46[[#This Row],[RESULTADO EVALUACIÓN DEL DISEÑO DEL CONTROL]]="","",SUMIFS(DATOS!$AT$50:$AT$58,DATOS!$AR$50:$AR$58,Tabla46[[#This Row],[RESULTADO EVALUACIÓN DEL DISEÑO DEL CONTROL]],DATOS!$AS$50:$AS$58,Tabla46[[#This Row],[RESULTADO EVALUACION DE LA EJECUCION]]))</f>
        <v/>
      </c>
    </row>
    <row r="399" spans="1:21" ht="15" customHeight="1" x14ac:dyDescent="0.25">
      <c r="A399" s="7"/>
      <c r="B399" s="5"/>
      <c r="C399" s="5"/>
      <c r="D399" s="80"/>
      <c r="E399" s="10"/>
      <c r="F399" s="197"/>
      <c r="G399" s="146" t="str">
        <f>IFERROR(VLOOKUP(Tabla46[[#This Row],[ID RIESGO]],'1. IDENTIFICACION DEL RIESGO'!$AB$27:$AL$38,11,0),"")</f>
        <v/>
      </c>
      <c r="H399" s="197"/>
      <c r="I399" s="197"/>
      <c r="J399" s="197"/>
      <c r="K399" s="197"/>
      <c r="L399" s="199"/>
      <c r="M399" s="199"/>
      <c r="N399" s="197" t="str">
        <f>IF(Tabla46[[#This Row],[ID RIESGO]]="","",IF(Tabla46[[#This Row],[DESCRIPCION DEL CONTROL]]="",0,15))</f>
        <v/>
      </c>
      <c r="O399" s="190" t="str">
        <f>IF(Tabla46[[#This Row],[ID RIESGO]]="","",IF(Tabla46[[#This Row],[RESPONSABLE DEL CONTROL (CARGO)]]="",0,20))</f>
        <v/>
      </c>
      <c r="P399" s="399">
        <f>IF(Tabla46[[#This Row],[PERIODICIDAD DE EJECUCIÓN DEL CONTROL]]="",0,20)</f>
        <v>0</v>
      </c>
      <c r="Q39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9" s="399" t="str">
        <f>IF(ISTEXT(Tabla46[[#This Row],[VALOR EVALUACION DISENO]]),"",IF(Tabla46[[#This Row],[VALOR EVALUACION DISENO]]&gt;96,DATOS!$AV$21,IF(Tabla46[[#This Row],[VALOR EVALUACION DISENO]]&gt;=86,DATOS!$AV$22,DATOS!$AV$23)))</f>
        <v/>
      </c>
      <c r="S399" s="324"/>
      <c r="T399" s="146" t="str">
        <f>IFERROR(VLOOKUP(Tabla46[[#This Row],[% DE CUMPLIMIENTO DE LA EJECUCION DEL CONTROL]],DATOS!$AS$39:$AT$41,2,0),"")</f>
        <v/>
      </c>
      <c r="U399" s="147" t="str">
        <f>IF(Tabla46[[#This Row],[RESULTADO EVALUACIÓN DEL DISEÑO DEL CONTROL]]="","",SUMIFS(DATOS!$AT$50:$AT$58,DATOS!$AR$50:$AR$58,Tabla46[[#This Row],[RESULTADO EVALUACIÓN DEL DISEÑO DEL CONTROL]],DATOS!$AS$50:$AS$58,Tabla46[[#This Row],[RESULTADO EVALUACION DE LA EJECUCION]]))</f>
        <v/>
      </c>
    </row>
    <row r="400" spans="1:21" ht="15" customHeight="1" x14ac:dyDescent="0.25">
      <c r="A400" s="7"/>
      <c r="B400" s="5"/>
      <c r="C400" s="5"/>
      <c r="D400" s="80"/>
      <c r="E400" s="10"/>
      <c r="F400" s="197"/>
      <c r="G400" s="146" t="str">
        <f>IFERROR(VLOOKUP(Tabla46[[#This Row],[ID RIESGO]],'1. IDENTIFICACION DEL RIESGO'!$AB$27:$AL$38,11,0),"")</f>
        <v/>
      </c>
      <c r="H400" s="197"/>
      <c r="I400" s="197"/>
      <c r="J400" s="197"/>
      <c r="K400" s="197"/>
      <c r="L400" s="199"/>
      <c r="M400" s="199"/>
      <c r="N400" s="197" t="str">
        <f>IF(Tabla46[[#This Row],[ID RIESGO]]="","",IF(Tabla46[[#This Row],[DESCRIPCION DEL CONTROL]]="",0,15))</f>
        <v/>
      </c>
      <c r="O400" s="190" t="str">
        <f>IF(Tabla46[[#This Row],[ID RIESGO]]="","",IF(Tabla46[[#This Row],[RESPONSABLE DEL CONTROL (CARGO)]]="",0,20))</f>
        <v/>
      </c>
      <c r="P400" s="399">
        <f>IF(Tabla46[[#This Row],[PERIODICIDAD DE EJECUCIÓN DEL CONTROL]]="",0,20)</f>
        <v>0</v>
      </c>
      <c r="Q40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0" s="399" t="str">
        <f>IF(ISTEXT(Tabla46[[#This Row],[VALOR EVALUACION DISENO]]),"",IF(Tabla46[[#This Row],[VALOR EVALUACION DISENO]]&gt;96,DATOS!$AV$21,IF(Tabla46[[#This Row],[VALOR EVALUACION DISENO]]&gt;=86,DATOS!$AV$22,DATOS!$AV$23)))</f>
        <v/>
      </c>
      <c r="S400" s="324"/>
      <c r="T400" s="146" t="str">
        <f>IFERROR(VLOOKUP(Tabla46[[#This Row],[% DE CUMPLIMIENTO DE LA EJECUCION DEL CONTROL]],DATOS!$AS$39:$AT$41,2,0),"")</f>
        <v/>
      </c>
      <c r="U400" s="147" t="str">
        <f>IF(Tabla46[[#This Row],[RESULTADO EVALUACIÓN DEL DISEÑO DEL CONTROL]]="","",SUMIFS(DATOS!$AT$50:$AT$58,DATOS!$AR$50:$AR$58,Tabla46[[#This Row],[RESULTADO EVALUACIÓN DEL DISEÑO DEL CONTROL]],DATOS!$AS$50:$AS$58,Tabla46[[#This Row],[RESULTADO EVALUACION DE LA EJECUCION]]))</f>
        <v/>
      </c>
    </row>
    <row r="401" spans="1:21" ht="15" customHeight="1" x14ac:dyDescent="0.25">
      <c r="A401" s="7"/>
      <c r="B401" s="5"/>
      <c r="C401" s="5"/>
      <c r="D401" s="80"/>
      <c r="E401" s="10"/>
      <c r="F401" s="197"/>
      <c r="G401" s="146" t="str">
        <f>IFERROR(VLOOKUP(Tabla46[[#This Row],[ID RIESGO]],'1. IDENTIFICACION DEL RIESGO'!$AB$27:$AL$38,11,0),"")</f>
        <v/>
      </c>
      <c r="H401" s="197"/>
      <c r="I401" s="197"/>
      <c r="J401" s="197"/>
      <c r="K401" s="197"/>
      <c r="L401" s="199"/>
      <c r="M401" s="199"/>
      <c r="N401" s="197" t="str">
        <f>IF(Tabla46[[#This Row],[ID RIESGO]]="","",IF(Tabla46[[#This Row],[DESCRIPCION DEL CONTROL]]="",0,15))</f>
        <v/>
      </c>
      <c r="O401" s="190" t="str">
        <f>IF(Tabla46[[#This Row],[ID RIESGO]]="","",IF(Tabla46[[#This Row],[RESPONSABLE DEL CONTROL (CARGO)]]="",0,20))</f>
        <v/>
      </c>
      <c r="P401" s="399">
        <f>IF(Tabla46[[#This Row],[PERIODICIDAD DE EJECUCIÓN DEL CONTROL]]="",0,20)</f>
        <v>0</v>
      </c>
      <c r="Q40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1" s="399" t="str">
        <f>IF(ISTEXT(Tabla46[[#This Row],[VALOR EVALUACION DISENO]]),"",IF(Tabla46[[#This Row],[VALOR EVALUACION DISENO]]&gt;96,DATOS!$AV$21,IF(Tabla46[[#This Row],[VALOR EVALUACION DISENO]]&gt;=86,DATOS!$AV$22,DATOS!$AV$23)))</f>
        <v/>
      </c>
      <c r="S401" s="324"/>
      <c r="T401" s="146" t="str">
        <f>IFERROR(VLOOKUP(Tabla46[[#This Row],[% DE CUMPLIMIENTO DE LA EJECUCION DEL CONTROL]],DATOS!$AS$39:$AT$41,2,0),"")</f>
        <v/>
      </c>
      <c r="U401" s="147" t="str">
        <f>IF(Tabla46[[#This Row],[RESULTADO EVALUACIÓN DEL DISEÑO DEL CONTROL]]="","",SUMIFS(DATOS!$AT$50:$AT$58,DATOS!$AR$50:$AR$58,Tabla46[[#This Row],[RESULTADO EVALUACIÓN DEL DISEÑO DEL CONTROL]],DATOS!$AS$50:$AS$58,Tabla46[[#This Row],[RESULTADO EVALUACION DE LA EJECUCION]]))</f>
        <v/>
      </c>
    </row>
    <row r="402" spans="1:21" ht="15" customHeight="1" x14ac:dyDescent="0.25">
      <c r="A402" s="7"/>
      <c r="B402" s="5"/>
      <c r="C402" s="5"/>
      <c r="D402" s="80"/>
      <c r="E402" s="10"/>
      <c r="F402" s="197"/>
      <c r="G402" s="146" t="str">
        <f>IFERROR(VLOOKUP(Tabla46[[#This Row],[ID RIESGO]],'1. IDENTIFICACION DEL RIESGO'!$AB$27:$AL$38,11,0),"")</f>
        <v/>
      </c>
      <c r="H402" s="197"/>
      <c r="I402" s="197"/>
      <c r="J402" s="197"/>
      <c r="K402" s="197"/>
      <c r="L402" s="199"/>
      <c r="M402" s="199"/>
      <c r="N402" s="197" t="str">
        <f>IF(Tabla46[[#This Row],[ID RIESGO]]="","",IF(Tabla46[[#This Row],[DESCRIPCION DEL CONTROL]]="",0,15))</f>
        <v/>
      </c>
      <c r="O402" s="190" t="str">
        <f>IF(Tabla46[[#This Row],[ID RIESGO]]="","",IF(Tabla46[[#This Row],[RESPONSABLE DEL CONTROL (CARGO)]]="",0,20))</f>
        <v/>
      </c>
      <c r="P402" s="399">
        <f>IF(Tabla46[[#This Row],[PERIODICIDAD DE EJECUCIÓN DEL CONTROL]]="",0,20)</f>
        <v>0</v>
      </c>
      <c r="Q40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2" s="399" t="str">
        <f>IF(ISTEXT(Tabla46[[#This Row],[VALOR EVALUACION DISENO]]),"",IF(Tabla46[[#This Row],[VALOR EVALUACION DISENO]]&gt;96,DATOS!$AV$21,IF(Tabla46[[#This Row],[VALOR EVALUACION DISENO]]&gt;=86,DATOS!$AV$22,DATOS!$AV$23)))</f>
        <v/>
      </c>
      <c r="S402" s="324"/>
      <c r="T402" s="146" t="str">
        <f>IFERROR(VLOOKUP(Tabla46[[#This Row],[% DE CUMPLIMIENTO DE LA EJECUCION DEL CONTROL]],DATOS!$AS$39:$AT$41,2,0),"")</f>
        <v/>
      </c>
      <c r="U402" s="147" t="str">
        <f>IF(Tabla46[[#This Row],[RESULTADO EVALUACIÓN DEL DISEÑO DEL CONTROL]]="","",SUMIFS(DATOS!$AT$50:$AT$58,DATOS!$AR$50:$AR$58,Tabla46[[#This Row],[RESULTADO EVALUACIÓN DEL DISEÑO DEL CONTROL]],DATOS!$AS$50:$AS$58,Tabla46[[#This Row],[RESULTADO EVALUACION DE LA EJECUCION]]))</f>
        <v/>
      </c>
    </row>
    <row r="403" spans="1:21" ht="15" customHeight="1" x14ac:dyDescent="0.25">
      <c r="A403" s="7"/>
      <c r="B403" s="5"/>
      <c r="C403" s="5"/>
      <c r="D403" s="80"/>
      <c r="E403" s="10"/>
      <c r="F403" s="197"/>
      <c r="G403" s="146" t="str">
        <f>IFERROR(VLOOKUP(Tabla46[[#This Row],[ID RIESGO]],'1. IDENTIFICACION DEL RIESGO'!$AB$27:$AL$38,11,0),"")</f>
        <v/>
      </c>
      <c r="H403" s="197"/>
      <c r="I403" s="197"/>
      <c r="J403" s="197"/>
      <c r="K403" s="197"/>
      <c r="L403" s="199"/>
      <c r="M403" s="199"/>
      <c r="N403" s="197" t="str">
        <f>IF(Tabla46[[#This Row],[ID RIESGO]]="","",IF(Tabla46[[#This Row],[DESCRIPCION DEL CONTROL]]="",0,15))</f>
        <v/>
      </c>
      <c r="O403" s="190" t="str">
        <f>IF(Tabla46[[#This Row],[ID RIESGO]]="","",IF(Tabla46[[#This Row],[RESPONSABLE DEL CONTROL (CARGO)]]="",0,20))</f>
        <v/>
      </c>
      <c r="P403" s="399">
        <f>IF(Tabla46[[#This Row],[PERIODICIDAD DE EJECUCIÓN DEL CONTROL]]="",0,20)</f>
        <v>0</v>
      </c>
      <c r="Q40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3" s="399" t="str">
        <f>IF(ISTEXT(Tabla46[[#This Row],[VALOR EVALUACION DISENO]]),"",IF(Tabla46[[#This Row],[VALOR EVALUACION DISENO]]&gt;96,DATOS!$AV$21,IF(Tabla46[[#This Row],[VALOR EVALUACION DISENO]]&gt;=86,DATOS!$AV$22,DATOS!$AV$23)))</f>
        <v/>
      </c>
      <c r="S403" s="324"/>
      <c r="T403" s="146" t="str">
        <f>IFERROR(VLOOKUP(Tabla46[[#This Row],[% DE CUMPLIMIENTO DE LA EJECUCION DEL CONTROL]],DATOS!$AS$39:$AT$41,2,0),"")</f>
        <v/>
      </c>
      <c r="U403" s="147" t="str">
        <f>IF(Tabla46[[#This Row],[RESULTADO EVALUACIÓN DEL DISEÑO DEL CONTROL]]="","",SUMIFS(DATOS!$AT$50:$AT$58,DATOS!$AR$50:$AR$58,Tabla46[[#This Row],[RESULTADO EVALUACIÓN DEL DISEÑO DEL CONTROL]],DATOS!$AS$50:$AS$58,Tabla46[[#This Row],[RESULTADO EVALUACION DE LA EJECUCION]]))</f>
        <v/>
      </c>
    </row>
    <row r="404" spans="1:21" ht="15" customHeight="1" x14ac:dyDescent="0.25">
      <c r="A404" s="7"/>
      <c r="B404" s="5"/>
      <c r="C404" s="5"/>
      <c r="D404" s="80"/>
      <c r="E404" s="10"/>
      <c r="F404" s="197"/>
      <c r="G404" s="146" t="str">
        <f>IFERROR(VLOOKUP(Tabla46[[#This Row],[ID RIESGO]],'1. IDENTIFICACION DEL RIESGO'!$AB$27:$AL$38,11,0),"")</f>
        <v/>
      </c>
      <c r="H404" s="197"/>
      <c r="I404" s="197"/>
      <c r="J404" s="197"/>
      <c r="K404" s="197"/>
      <c r="L404" s="199"/>
      <c r="M404" s="199"/>
      <c r="N404" s="197" t="str">
        <f>IF(Tabla46[[#This Row],[ID RIESGO]]="","",IF(Tabla46[[#This Row],[DESCRIPCION DEL CONTROL]]="",0,15))</f>
        <v/>
      </c>
      <c r="O404" s="190" t="str">
        <f>IF(Tabla46[[#This Row],[ID RIESGO]]="","",IF(Tabla46[[#This Row],[RESPONSABLE DEL CONTROL (CARGO)]]="",0,20))</f>
        <v/>
      </c>
      <c r="P404" s="399">
        <f>IF(Tabla46[[#This Row],[PERIODICIDAD DE EJECUCIÓN DEL CONTROL]]="",0,20)</f>
        <v>0</v>
      </c>
      <c r="Q40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4" s="399" t="str">
        <f>IF(ISTEXT(Tabla46[[#This Row],[VALOR EVALUACION DISENO]]),"",IF(Tabla46[[#This Row],[VALOR EVALUACION DISENO]]&gt;96,DATOS!$AV$21,IF(Tabla46[[#This Row],[VALOR EVALUACION DISENO]]&gt;=86,DATOS!$AV$22,DATOS!$AV$23)))</f>
        <v/>
      </c>
      <c r="S404" s="324"/>
      <c r="T404" s="146" t="str">
        <f>IFERROR(VLOOKUP(Tabla46[[#This Row],[% DE CUMPLIMIENTO DE LA EJECUCION DEL CONTROL]],DATOS!$AS$39:$AT$41,2,0),"")</f>
        <v/>
      </c>
      <c r="U404" s="147" t="str">
        <f>IF(Tabla46[[#This Row],[RESULTADO EVALUACIÓN DEL DISEÑO DEL CONTROL]]="","",SUMIFS(DATOS!$AT$50:$AT$58,DATOS!$AR$50:$AR$58,Tabla46[[#This Row],[RESULTADO EVALUACIÓN DEL DISEÑO DEL CONTROL]],DATOS!$AS$50:$AS$58,Tabla46[[#This Row],[RESULTADO EVALUACION DE LA EJECUCION]]))</f>
        <v/>
      </c>
    </row>
    <row r="405" spans="1:21" ht="15" customHeight="1" x14ac:dyDescent="0.25">
      <c r="A405" s="7"/>
      <c r="B405" s="5"/>
      <c r="C405" s="5"/>
      <c r="D405" s="80"/>
      <c r="E405" s="10"/>
      <c r="F405" s="197"/>
      <c r="G405" s="146" t="str">
        <f>IFERROR(VLOOKUP(Tabla46[[#This Row],[ID RIESGO]],'1. IDENTIFICACION DEL RIESGO'!$AB$27:$AL$38,11,0),"")</f>
        <v/>
      </c>
      <c r="H405" s="197"/>
      <c r="I405" s="197"/>
      <c r="J405" s="197"/>
      <c r="K405" s="197"/>
      <c r="L405" s="199"/>
      <c r="M405" s="199"/>
      <c r="N405" s="197" t="str">
        <f>IF(Tabla46[[#This Row],[ID RIESGO]]="","",IF(Tabla46[[#This Row],[DESCRIPCION DEL CONTROL]]="",0,15))</f>
        <v/>
      </c>
      <c r="O405" s="190" t="str">
        <f>IF(Tabla46[[#This Row],[ID RIESGO]]="","",IF(Tabla46[[#This Row],[RESPONSABLE DEL CONTROL (CARGO)]]="",0,20))</f>
        <v/>
      </c>
      <c r="P405" s="399">
        <f>IF(Tabla46[[#This Row],[PERIODICIDAD DE EJECUCIÓN DEL CONTROL]]="",0,20)</f>
        <v>0</v>
      </c>
      <c r="Q40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5" s="399" t="str">
        <f>IF(ISTEXT(Tabla46[[#This Row],[VALOR EVALUACION DISENO]]),"",IF(Tabla46[[#This Row],[VALOR EVALUACION DISENO]]&gt;96,DATOS!$AV$21,IF(Tabla46[[#This Row],[VALOR EVALUACION DISENO]]&gt;=86,DATOS!$AV$22,DATOS!$AV$23)))</f>
        <v/>
      </c>
      <c r="S405" s="324"/>
      <c r="T405" s="146" t="str">
        <f>IFERROR(VLOOKUP(Tabla46[[#This Row],[% DE CUMPLIMIENTO DE LA EJECUCION DEL CONTROL]],DATOS!$AS$39:$AT$41,2,0),"")</f>
        <v/>
      </c>
      <c r="U405" s="147" t="str">
        <f>IF(Tabla46[[#This Row],[RESULTADO EVALUACIÓN DEL DISEÑO DEL CONTROL]]="","",SUMIFS(DATOS!$AT$50:$AT$58,DATOS!$AR$50:$AR$58,Tabla46[[#This Row],[RESULTADO EVALUACIÓN DEL DISEÑO DEL CONTROL]],DATOS!$AS$50:$AS$58,Tabla46[[#This Row],[RESULTADO EVALUACION DE LA EJECUCION]]))</f>
        <v/>
      </c>
    </row>
    <row r="406" spans="1:21" ht="15" customHeight="1" x14ac:dyDescent="0.25">
      <c r="A406" s="7"/>
      <c r="B406" s="5"/>
      <c r="C406" s="5"/>
      <c r="D406" s="80"/>
      <c r="E406" s="10"/>
      <c r="F406" s="197"/>
      <c r="G406" s="146" t="str">
        <f>IFERROR(VLOOKUP(Tabla46[[#This Row],[ID RIESGO]],'1. IDENTIFICACION DEL RIESGO'!$AB$27:$AL$38,11,0),"")</f>
        <v/>
      </c>
      <c r="H406" s="197"/>
      <c r="I406" s="197"/>
      <c r="J406" s="197"/>
      <c r="K406" s="197"/>
      <c r="L406" s="199"/>
      <c r="M406" s="199"/>
      <c r="N406" s="197" t="str">
        <f>IF(Tabla46[[#This Row],[ID RIESGO]]="","",IF(Tabla46[[#This Row],[DESCRIPCION DEL CONTROL]]="",0,15))</f>
        <v/>
      </c>
      <c r="O406" s="190" t="str">
        <f>IF(Tabla46[[#This Row],[ID RIESGO]]="","",IF(Tabla46[[#This Row],[RESPONSABLE DEL CONTROL (CARGO)]]="",0,20))</f>
        <v/>
      </c>
      <c r="P406" s="399">
        <f>IF(Tabla46[[#This Row],[PERIODICIDAD DE EJECUCIÓN DEL CONTROL]]="",0,20)</f>
        <v>0</v>
      </c>
      <c r="Q40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6" s="399" t="str">
        <f>IF(ISTEXT(Tabla46[[#This Row],[VALOR EVALUACION DISENO]]),"",IF(Tabla46[[#This Row],[VALOR EVALUACION DISENO]]&gt;96,DATOS!$AV$21,IF(Tabla46[[#This Row],[VALOR EVALUACION DISENO]]&gt;=86,DATOS!$AV$22,DATOS!$AV$23)))</f>
        <v/>
      </c>
      <c r="S406" s="324"/>
      <c r="T406" s="146" t="str">
        <f>IFERROR(VLOOKUP(Tabla46[[#This Row],[% DE CUMPLIMIENTO DE LA EJECUCION DEL CONTROL]],DATOS!$AS$39:$AT$41,2,0),"")</f>
        <v/>
      </c>
      <c r="U406" s="147" t="str">
        <f>IF(Tabla46[[#This Row],[RESULTADO EVALUACIÓN DEL DISEÑO DEL CONTROL]]="","",SUMIFS(DATOS!$AT$50:$AT$58,DATOS!$AR$50:$AR$58,Tabla46[[#This Row],[RESULTADO EVALUACIÓN DEL DISEÑO DEL CONTROL]],DATOS!$AS$50:$AS$58,Tabla46[[#This Row],[RESULTADO EVALUACION DE LA EJECUCION]]))</f>
        <v/>
      </c>
    </row>
    <row r="407" spans="1:21" ht="15" customHeight="1" x14ac:dyDescent="0.25">
      <c r="A407" s="7"/>
      <c r="B407" s="5"/>
      <c r="C407" s="5"/>
      <c r="D407" s="80"/>
      <c r="E407" s="10"/>
      <c r="F407" s="197"/>
      <c r="G407" s="146" t="str">
        <f>IFERROR(VLOOKUP(Tabla46[[#This Row],[ID RIESGO]],'1. IDENTIFICACION DEL RIESGO'!$AB$27:$AL$38,11,0),"")</f>
        <v/>
      </c>
      <c r="H407" s="197"/>
      <c r="I407" s="197"/>
      <c r="J407" s="197"/>
      <c r="K407" s="197"/>
      <c r="L407" s="199"/>
      <c r="M407" s="199"/>
      <c r="N407" s="197" t="str">
        <f>IF(Tabla46[[#This Row],[ID RIESGO]]="","",IF(Tabla46[[#This Row],[DESCRIPCION DEL CONTROL]]="",0,15))</f>
        <v/>
      </c>
      <c r="O407" s="190" t="str">
        <f>IF(Tabla46[[#This Row],[ID RIESGO]]="","",IF(Tabla46[[#This Row],[RESPONSABLE DEL CONTROL (CARGO)]]="",0,20))</f>
        <v/>
      </c>
      <c r="P407" s="399">
        <f>IF(Tabla46[[#This Row],[PERIODICIDAD DE EJECUCIÓN DEL CONTROL]]="",0,20)</f>
        <v>0</v>
      </c>
      <c r="Q40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7" s="399" t="str">
        <f>IF(ISTEXT(Tabla46[[#This Row],[VALOR EVALUACION DISENO]]),"",IF(Tabla46[[#This Row],[VALOR EVALUACION DISENO]]&gt;96,DATOS!$AV$21,IF(Tabla46[[#This Row],[VALOR EVALUACION DISENO]]&gt;=86,DATOS!$AV$22,DATOS!$AV$23)))</f>
        <v/>
      </c>
      <c r="S407" s="324"/>
      <c r="T407" s="146" t="str">
        <f>IFERROR(VLOOKUP(Tabla46[[#This Row],[% DE CUMPLIMIENTO DE LA EJECUCION DEL CONTROL]],DATOS!$AS$39:$AT$41,2,0),"")</f>
        <v/>
      </c>
      <c r="U407" s="147" t="str">
        <f>IF(Tabla46[[#This Row],[RESULTADO EVALUACIÓN DEL DISEÑO DEL CONTROL]]="","",SUMIFS(DATOS!$AT$50:$AT$58,DATOS!$AR$50:$AR$58,Tabla46[[#This Row],[RESULTADO EVALUACIÓN DEL DISEÑO DEL CONTROL]],DATOS!$AS$50:$AS$58,Tabla46[[#This Row],[RESULTADO EVALUACION DE LA EJECUCION]]))</f>
        <v/>
      </c>
    </row>
    <row r="408" spans="1:21" ht="15" customHeight="1" x14ac:dyDescent="0.25">
      <c r="A408" s="7"/>
      <c r="B408" s="5"/>
      <c r="C408" s="5"/>
      <c r="D408" s="80"/>
      <c r="E408" s="10"/>
      <c r="F408" s="197"/>
      <c r="G408" s="146" t="str">
        <f>IFERROR(VLOOKUP(Tabla46[[#This Row],[ID RIESGO]],'1. IDENTIFICACION DEL RIESGO'!$AB$27:$AL$38,11,0),"")</f>
        <v/>
      </c>
      <c r="H408" s="197"/>
      <c r="I408" s="197"/>
      <c r="J408" s="197"/>
      <c r="K408" s="197"/>
      <c r="L408" s="199"/>
      <c r="M408" s="199"/>
      <c r="N408" s="197" t="str">
        <f>IF(Tabla46[[#This Row],[ID RIESGO]]="","",IF(Tabla46[[#This Row],[DESCRIPCION DEL CONTROL]]="",0,15))</f>
        <v/>
      </c>
      <c r="O408" s="190" t="str">
        <f>IF(Tabla46[[#This Row],[ID RIESGO]]="","",IF(Tabla46[[#This Row],[RESPONSABLE DEL CONTROL (CARGO)]]="",0,20))</f>
        <v/>
      </c>
      <c r="P408" s="399">
        <f>IF(Tabla46[[#This Row],[PERIODICIDAD DE EJECUCIÓN DEL CONTROL]]="",0,20)</f>
        <v>0</v>
      </c>
      <c r="Q40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8" s="399" t="str">
        <f>IF(ISTEXT(Tabla46[[#This Row],[VALOR EVALUACION DISENO]]),"",IF(Tabla46[[#This Row],[VALOR EVALUACION DISENO]]&gt;96,DATOS!$AV$21,IF(Tabla46[[#This Row],[VALOR EVALUACION DISENO]]&gt;=86,DATOS!$AV$22,DATOS!$AV$23)))</f>
        <v/>
      </c>
      <c r="S408" s="324"/>
      <c r="T408" s="146" t="str">
        <f>IFERROR(VLOOKUP(Tabla46[[#This Row],[% DE CUMPLIMIENTO DE LA EJECUCION DEL CONTROL]],DATOS!$AS$39:$AT$41,2,0),"")</f>
        <v/>
      </c>
      <c r="U408" s="147" t="str">
        <f>IF(Tabla46[[#This Row],[RESULTADO EVALUACIÓN DEL DISEÑO DEL CONTROL]]="","",SUMIFS(DATOS!$AT$50:$AT$58,DATOS!$AR$50:$AR$58,Tabla46[[#This Row],[RESULTADO EVALUACIÓN DEL DISEÑO DEL CONTROL]],DATOS!$AS$50:$AS$58,Tabla46[[#This Row],[RESULTADO EVALUACION DE LA EJECUCION]]))</f>
        <v/>
      </c>
    </row>
    <row r="409" spans="1:21" ht="15" customHeight="1" x14ac:dyDescent="0.25">
      <c r="A409" s="7"/>
      <c r="B409" s="5"/>
      <c r="C409" s="5"/>
      <c r="D409" s="80"/>
      <c r="E409" s="10"/>
      <c r="F409" s="197"/>
      <c r="G409" s="146" t="str">
        <f>IFERROR(VLOOKUP(Tabla46[[#This Row],[ID RIESGO]],'1. IDENTIFICACION DEL RIESGO'!$AB$27:$AL$38,11,0),"")</f>
        <v/>
      </c>
      <c r="H409" s="197"/>
      <c r="I409" s="197"/>
      <c r="J409" s="197"/>
      <c r="K409" s="197"/>
      <c r="L409" s="199"/>
      <c r="M409" s="199"/>
      <c r="N409" s="197" t="str">
        <f>IF(Tabla46[[#This Row],[ID RIESGO]]="","",IF(Tabla46[[#This Row],[DESCRIPCION DEL CONTROL]]="",0,15))</f>
        <v/>
      </c>
      <c r="O409" s="190" t="str">
        <f>IF(Tabla46[[#This Row],[ID RIESGO]]="","",IF(Tabla46[[#This Row],[RESPONSABLE DEL CONTROL (CARGO)]]="",0,20))</f>
        <v/>
      </c>
      <c r="P409" s="399">
        <f>IF(Tabla46[[#This Row],[PERIODICIDAD DE EJECUCIÓN DEL CONTROL]]="",0,20)</f>
        <v>0</v>
      </c>
      <c r="Q40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9" s="399" t="str">
        <f>IF(ISTEXT(Tabla46[[#This Row],[VALOR EVALUACION DISENO]]),"",IF(Tabla46[[#This Row],[VALOR EVALUACION DISENO]]&gt;96,DATOS!$AV$21,IF(Tabla46[[#This Row],[VALOR EVALUACION DISENO]]&gt;=86,DATOS!$AV$22,DATOS!$AV$23)))</f>
        <v/>
      </c>
      <c r="S409" s="324"/>
      <c r="T409" s="146" t="str">
        <f>IFERROR(VLOOKUP(Tabla46[[#This Row],[% DE CUMPLIMIENTO DE LA EJECUCION DEL CONTROL]],DATOS!$AS$39:$AT$41,2,0),"")</f>
        <v/>
      </c>
      <c r="U409" s="147" t="str">
        <f>IF(Tabla46[[#This Row],[RESULTADO EVALUACIÓN DEL DISEÑO DEL CONTROL]]="","",SUMIFS(DATOS!$AT$50:$AT$58,DATOS!$AR$50:$AR$58,Tabla46[[#This Row],[RESULTADO EVALUACIÓN DEL DISEÑO DEL CONTROL]],DATOS!$AS$50:$AS$58,Tabla46[[#This Row],[RESULTADO EVALUACION DE LA EJECUCION]]))</f>
        <v/>
      </c>
    </row>
    <row r="410" spans="1:21" ht="15" customHeight="1" x14ac:dyDescent="0.25">
      <c r="A410" s="7"/>
      <c r="B410" s="5"/>
      <c r="C410" s="5"/>
      <c r="D410" s="80"/>
      <c r="E410" s="10"/>
      <c r="F410" s="197"/>
      <c r="G410" s="146" t="str">
        <f>IFERROR(VLOOKUP(Tabla46[[#This Row],[ID RIESGO]],'1. IDENTIFICACION DEL RIESGO'!$AB$27:$AL$38,11,0),"")</f>
        <v/>
      </c>
      <c r="H410" s="197"/>
      <c r="I410" s="197"/>
      <c r="J410" s="197"/>
      <c r="K410" s="197"/>
      <c r="L410" s="199"/>
      <c r="M410" s="199"/>
      <c r="N410" s="197" t="str">
        <f>IF(Tabla46[[#This Row],[ID RIESGO]]="","",IF(Tabla46[[#This Row],[DESCRIPCION DEL CONTROL]]="",0,15))</f>
        <v/>
      </c>
      <c r="O410" s="190" t="str">
        <f>IF(Tabla46[[#This Row],[ID RIESGO]]="","",IF(Tabla46[[#This Row],[RESPONSABLE DEL CONTROL (CARGO)]]="",0,20))</f>
        <v/>
      </c>
      <c r="P410" s="399">
        <f>IF(Tabla46[[#This Row],[PERIODICIDAD DE EJECUCIÓN DEL CONTROL]]="",0,20)</f>
        <v>0</v>
      </c>
      <c r="Q41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0" s="399" t="str">
        <f>IF(ISTEXT(Tabla46[[#This Row],[VALOR EVALUACION DISENO]]),"",IF(Tabla46[[#This Row],[VALOR EVALUACION DISENO]]&gt;96,DATOS!$AV$21,IF(Tabla46[[#This Row],[VALOR EVALUACION DISENO]]&gt;=86,DATOS!$AV$22,DATOS!$AV$23)))</f>
        <v/>
      </c>
      <c r="S410" s="324"/>
      <c r="T410" s="146" t="str">
        <f>IFERROR(VLOOKUP(Tabla46[[#This Row],[% DE CUMPLIMIENTO DE LA EJECUCION DEL CONTROL]],DATOS!$AS$39:$AT$41,2,0),"")</f>
        <v/>
      </c>
      <c r="U410" s="147" t="str">
        <f>IF(Tabla46[[#This Row],[RESULTADO EVALUACIÓN DEL DISEÑO DEL CONTROL]]="","",SUMIFS(DATOS!$AT$50:$AT$58,DATOS!$AR$50:$AR$58,Tabla46[[#This Row],[RESULTADO EVALUACIÓN DEL DISEÑO DEL CONTROL]],DATOS!$AS$50:$AS$58,Tabla46[[#This Row],[RESULTADO EVALUACION DE LA EJECUCION]]))</f>
        <v/>
      </c>
    </row>
    <row r="411" spans="1:21" ht="15" customHeight="1" x14ac:dyDescent="0.25">
      <c r="A411" s="7"/>
      <c r="B411" s="5"/>
      <c r="C411" s="5"/>
      <c r="D411" s="80"/>
      <c r="E411" s="10"/>
      <c r="F411" s="197"/>
      <c r="G411" s="146" t="str">
        <f>IFERROR(VLOOKUP(Tabla46[[#This Row],[ID RIESGO]],'1. IDENTIFICACION DEL RIESGO'!$AB$27:$AL$38,11,0),"")</f>
        <v/>
      </c>
      <c r="H411" s="197"/>
      <c r="I411" s="197"/>
      <c r="J411" s="197"/>
      <c r="K411" s="197"/>
      <c r="L411" s="199"/>
      <c r="M411" s="199"/>
      <c r="N411" s="197" t="str">
        <f>IF(Tabla46[[#This Row],[ID RIESGO]]="","",IF(Tabla46[[#This Row],[DESCRIPCION DEL CONTROL]]="",0,15))</f>
        <v/>
      </c>
      <c r="O411" s="190" t="str">
        <f>IF(Tabla46[[#This Row],[ID RIESGO]]="","",IF(Tabla46[[#This Row],[RESPONSABLE DEL CONTROL (CARGO)]]="",0,20))</f>
        <v/>
      </c>
      <c r="P411" s="399">
        <f>IF(Tabla46[[#This Row],[PERIODICIDAD DE EJECUCIÓN DEL CONTROL]]="",0,20)</f>
        <v>0</v>
      </c>
      <c r="Q41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1" s="399" t="str">
        <f>IF(ISTEXT(Tabla46[[#This Row],[VALOR EVALUACION DISENO]]),"",IF(Tabla46[[#This Row],[VALOR EVALUACION DISENO]]&gt;96,DATOS!$AV$21,IF(Tabla46[[#This Row],[VALOR EVALUACION DISENO]]&gt;=86,DATOS!$AV$22,DATOS!$AV$23)))</f>
        <v/>
      </c>
      <c r="S411" s="324"/>
      <c r="T411" s="146" t="str">
        <f>IFERROR(VLOOKUP(Tabla46[[#This Row],[% DE CUMPLIMIENTO DE LA EJECUCION DEL CONTROL]],DATOS!$AS$39:$AT$41,2,0),"")</f>
        <v/>
      </c>
      <c r="U411" s="147" t="str">
        <f>IF(Tabla46[[#This Row],[RESULTADO EVALUACIÓN DEL DISEÑO DEL CONTROL]]="","",SUMIFS(DATOS!$AT$50:$AT$58,DATOS!$AR$50:$AR$58,Tabla46[[#This Row],[RESULTADO EVALUACIÓN DEL DISEÑO DEL CONTROL]],DATOS!$AS$50:$AS$58,Tabla46[[#This Row],[RESULTADO EVALUACION DE LA EJECUCION]]))</f>
        <v/>
      </c>
    </row>
    <row r="412" spans="1:21" ht="15" customHeight="1" x14ac:dyDescent="0.25">
      <c r="A412" s="7"/>
      <c r="B412" s="5"/>
      <c r="C412" s="5"/>
      <c r="D412" s="80"/>
      <c r="E412" s="10"/>
      <c r="F412" s="197"/>
      <c r="G412" s="146" t="str">
        <f>IFERROR(VLOOKUP(Tabla46[[#This Row],[ID RIESGO]],'1. IDENTIFICACION DEL RIESGO'!$AB$27:$AL$38,11,0),"")</f>
        <v/>
      </c>
      <c r="H412" s="197"/>
      <c r="I412" s="197"/>
      <c r="J412" s="197"/>
      <c r="K412" s="197"/>
      <c r="L412" s="199"/>
      <c r="M412" s="199"/>
      <c r="N412" s="197" t="str">
        <f>IF(Tabla46[[#This Row],[ID RIESGO]]="","",IF(Tabla46[[#This Row],[DESCRIPCION DEL CONTROL]]="",0,15))</f>
        <v/>
      </c>
      <c r="O412" s="190" t="str">
        <f>IF(Tabla46[[#This Row],[ID RIESGO]]="","",IF(Tabla46[[#This Row],[RESPONSABLE DEL CONTROL (CARGO)]]="",0,20))</f>
        <v/>
      </c>
      <c r="P412" s="399">
        <f>IF(Tabla46[[#This Row],[PERIODICIDAD DE EJECUCIÓN DEL CONTROL]]="",0,20)</f>
        <v>0</v>
      </c>
      <c r="Q41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2" s="399" t="str">
        <f>IF(ISTEXT(Tabla46[[#This Row],[VALOR EVALUACION DISENO]]),"",IF(Tabla46[[#This Row],[VALOR EVALUACION DISENO]]&gt;96,DATOS!$AV$21,IF(Tabla46[[#This Row],[VALOR EVALUACION DISENO]]&gt;=86,DATOS!$AV$22,DATOS!$AV$23)))</f>
        <v/>
      </c>
      <c r="S412" s="324"/>
      <c r="T412" s="146" t="str">
        <f>IFERROR(VLOOKUP(Tabla46[[#This Row],[% DE CUMPLIMIENTO DE LA EJECUCION DEL CONTROL]],DATOS!$AS$39:$AT$41,2,0),"")</f>
        <v/>
      </c>
      <c r="U412" s="147" t="str">
        <f>IF(Tabla46[[#This Row],[RESULTADO EVALUACIÓN DEL DISEÑO DEL CONTROL]]="","",SUMIFS(DATOS!$AT$50:$AT$58,DATOS!$AR$50:$AR$58,Tabla46[[#This Row],[RESULTADO EVALUACIÓN DEL DISEÑO DEL CONTROL]],DATOS!$AS$50:$AS$58,Tabla46[[#This Row],[RESULTADO EVALUACION DE LA EJECUCION]]))</f>
        <v/>
      </c>
    </row>
    <row r="413" spans="1:21" ht="15" customHeight="1" x14ac:dyDescent="0.25">
      <c r="A413" s="7"/>
      <c r="B413" s="5"/>
      <c r="C413" s="5"/>
      <c r="D413" s="80"/>
      <c r="E413" s="10"/>
      <c r="F413" s="197"/>
      <c r="G413" s="146" t="str">
        <f>IFERROR(VLOOKUP(Tabla46[[#This Row],[ID RIESGO]],'1. IDENTIFICACION DEL RIESGO'!$AB$27:$AL$38,11,0),"")</f>
        <v/>
      </c>
      <c r="H413" s="197"/>
      <c r="I413" s="197"/>
      <c r="J413" s="197"/>
      <c r="K413" s="197"/>
      <c r="L413" s="199"/>
      <c r="M413" s="199"/>
      <c r="N413" s="197" t="str">
        <f>IF(Tabla46[[#This Row],[ID RIESGO]]="","",IF(Tabla46[[#This Row],[DESCRIPCION DEL CONTROL]]="",0,15))</f>
        <v/>
      </c>
      <c r="O413" s="190" t="str">
        <f>IF(Tabla46[[#This Row],[ID RIESGO]]="","",IF(Tabla46[[#This Row],[RESPONSABLE DEL CONTROL (CARGO)]]="",0,20))</f>
        <v/>
      </c>
      <c r="P413" s="399">
        <f>IF(Tabla46[[#This Row],[PERIODICIDAD DE EJECUCIÓN DEL CONTROL]]="",0,20)</f>
        <v>0</v>
      </c>
      <c r="Q41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3" s="399" t="str">
        <f>IF(ISTEXT(Tabla46[[#This Row],[VALOR EVALUACION DISENO]]),"",IF(Tabla46[[#This Row],[VALOR EVALUACION DISENO]]&gt;96,DATOS!$AV$21,IF(Tabla46[[#This Row],[VALOR EVALUACION DISENO]]&gt;=86,DATOS!$AV$22,DATOS!$AV$23)))</f>
        <v/>
      </c>
      <c r="S413" s="324"/>
      <c r="T413" s="146" t="str">
        <f>IFERROR(VLOOKUP(Tabla46[[#This Row],[% DE CUMPLIMIENTO DE LA EJECUCION DEL CONTROL]],DATOS!$AS$39:$AT$41,2,0),"")</f>
        <v/>
      </c>
      <c r="U413" s="147" t="str">
        <f>IF(Tabla46[[#This Row],[RESULTADO EVALUACIÓN DEL DISEÑO DEL CONTROL]]="","",SUMIFS(DATOS!$AT$50:$AT$58,DATOS!$AR$50:$AR$58,Tabla46[[#This Row],[RESULTADO EVALUACIÓN DEL DISEÑO DEL CONTROL]],DATOS!$AS$50:$AS$58,Tabla46[[#This Row],[RESULTADO EVALUACION DE LA EJECUCION]]))</f>
        <v/>
      </c>
    </row>
    <row r="414" spans="1:21" ht="15" customHeight="1" x14ac:dyDescent="0.25">
      <c r="A414" s="7"/>
      <c r="B414" s="5"/>
      <c r="C414" s="5"/>
      <c r="D414" s="80"/>
      <c r="E414" s="10"/>
      <c r="F414" s="197"/>
      <c r="G414" s="146" t="str">
        <f>IFERROR(VLOOKUP(Tabla46[[#This Row],[ID RIESGO]],'1. IDENTIFICACION DEL RIESGO'!$AB$27:$AL$38,11,0),"")</f>
        <v/>
      </c>
      <c r="H414" s="197"/>
      <c r="I414" s="197"/>
      <c r="J414" s="197"/>
      <c r="K414" s="197"/>
      <c r="L414" s="199"/>
      <c r="M414" s="199"/>
      <c r="N414" s="197" t="str">
        <f>IF(Tabla46[[#This Row],[ID RIESGO]]="","",IF(Tabla46[[#This Row],[DESCRIPCION DEL CONTROL]]="",0,15))</f>
        <v/>
      </c>
      <c r="O414" s="190" t="str">
        <f>IF(Tabla46[[#This Row],[ID RIESGO]]="","",IF(Tabla46[[#This Row],[RESPONSABLE DEL CONTROL (CARGO)]]="",0,20))</f>
        <v/>
      </c>
      <c r="P414" s="399">
        <f>IF(Tabla46[[#This Row],[PERIODICIDAD DE EJECUCIÓN DEL CONTROL]]="",0,20)</f>
        <v>0</v>
      </c>
      <c r="Q41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4" s="399" t="str">
        <f>IF(ISTEXT(Tabla46[[#This Row],[VALOR EVALUACION DISENO]]),"",IF(Tabla46[[#This Row],[VALOR EVALUACION DISENO]]&gt;96,DATOS!$AV$21,IF(Tabla46[[#This Row],[VALOR EVALUACION DISENO]]&gt;=86,DATOS!$AV$22,DATOS!$AV$23)))</f>
        <v/>
      </c>
      <c r="S414" s="324"/>
      <c r="T414" s="146" t="str">
        <f>IFERROR(VLOOKUP(Tabla46[[#This Row],[% DE CUMPLIMIENTO DE LA EJECUCION DEL CONTROL]],DATOS!$AS$39:$AT$41,2,0),"")</f>
        <v/>
      </c>
      <c r="U414" s="147" t="str">
        <f>IF(Tabla46[[#This Row],[RESULTADO EVALUACIÓN DEL DISEÑO DEL CONTROL]]="","",SUMIFS(DATOS!$AT$50:$AT$58,DATOS!$AR$50:$AR$58,Tabla46[[#This Row],[RESULTADO EVALUACIÓN DEL DISEÑO DEL CONTROL]],DATOS!$AS$50:$AS$58,Tabla46[[#This Row],[RESULTADO EVALUACION DE LA EJECUCION]]))</f>
        <v/>
      </c>
    </row>
    <row r="415" spans="1:21" ht="15" customHeight="1" x14ac:dyDescent="0.25">
      <c r="A415" s="7"/>
      <c r="B415" s="5"/>
      <c r="C415" s="5"/>
      <c r="D415" s="80"/>
      <c r="E415" s="10"/>
      <c r="F415" s="197"/>
      <c r="G415" s="146" t="str">
        <f>IFERROR(VLOOKUP(Tabla46[[#This Row],[ID RIESGO]],'1. IDENTIFICACION DEL RIESGO'!$AB$27:$AL$38,11,0),"")</f>
        <v/>
      </c>
      <c r="H415" s="197"/>
      <c r="I415" s="197"/>
      <c r="J415" s="197"/>
      <c r="K415" s="197"/>
      <c r="L415" s="199"/>
      <c r="M415" s="199"/>
      <c r="N415" s="197" t="str">
        <f>IF(Tabla46[[#This Row],[ID RIESGO]]="","",IF(Tabla46[[#This Row],[DESCRIPCION DEL CONTROL]]="",0,15))</f>
        <v/>
      </c>
      <c r="O415" s="190" t="str">
        <f>IF(Tabla46[[#This Row],[ID RIESGO]]="","",IF(Tabla46[[#This Row],[RESPONSABLE DEL CONTROL (CARGO)]]="",0,20))</f>
        <v/>
      </c>
      <c r="P415" s="399">
        <f>IF(Tabla46[[#This Row],[PERIODICIDAD DE EJECUCIÓN DEL CONTROL]]="",0,20)</f>
        <v>0</v>
      </c>
      <c r="Q41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5" s="399" t="str">
        <f>IF(ISTEXT(Tabla46[[#This Row],[VALOR EVALUACION DISENO]]),"",IF(Tabla46[[#This Row],[VALOR EVALUACION DISENO]]&gt;96,DATOS!$AV$21,IF(Tabla46[[#This Row],[VALOR EVALUACION DISENO]]&gt;=86,DATOS!$AV$22,DATOS!$AV$23)))</f>
        <v/>
      </c>
      <c r="S415" s="324"/>
      <c r="T415" s="146" t="str">
        <f>IFERROR(VLOOKUP(Tabla46[[#This Row],[% DE CUMPLIMIENTO DE LA EJECUCION DEL CONTROL]],DATOS!$AS$39:$AT$41,2,0),"")</f>
        <v/>
      </c>
      <c r="U415" s="147" t="str">
        <f>IF(Tabla46[[#This Row],[RESULTADO EVALUACIÓN DEL DISEÑO DEL CONTROL]]="","",SUMIFS(DATOS!$AT$50:$AT$58,DATOS!$AR$50:$AR$58,Tabla46[[#This Row],[RESULTADO EVALUACIÓN DEL DISEÑO DEL CONTROL]],DATOS!$AS$50:$AS$58,Tabla46[[#This Row],[RESULTADO EVALUACION DE LA EJECUCION]]))</f>
        <v/>
      </c>
    </row>
    <row r="416" spans="1:21" ht="15" customHeight="1" x14ac:dyDescent="0.25">
      <c r="A416" s="7"/>
      <c r="B416" s="5"/>
      <c r="C416" s="5"/>
      <c r="D416" s="80"/>
      <c r="E416" s="10"/>
      <c r="F416" s="197"/>
      <c r="G416" s="146" t="str">
        <f>IFERROR(VLOOKUP(Tabla46[[#This Row],[ID RIESGO]],'1. IDENTIFICACION DEL RIESGO'!$AB$27:$AL$38,11,0),"")</f>
        <v/>
      </c>
      <c r="H416" s="197"/>
      <c r="I416" s="197"/>
      <c r="J416" s="197"/>
      <c r="K416" s="197"/>
      <c r="L416" s="199"/>
      <c r="M416" s="199"/>
      <c r="N416" s="197" t="str">
        <f>IF(Tabla46[[#This Row],[ID RIESGO]]="","",IF(Tabla46[[#This Row],[DESCRIPCION DEL CONTROL]]="",0,15))</f>
        <v/>
      </c>
      <c r="O416" s="190" t="str">
        <f>IF(Tabla46[[#This Row],[ID RIESGO]]="","",IF(Tabla46[[#This Row],[RESPONSABLE DEL CONTROL (CARGO)]]="",0,20))</f>
        <v/>
      </c>
      <c r="P416" s="399">
        <f>IF(Tabla46[[#This Row],[PERIODICIDAD DE EJECUCIÓN DEL CONTROL]]="",0,20)</f>
        <v>0</v>
      </c>
      <c r="Q41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6" s="399" t="str">
        <f>IF(ISTEXT(Tabla46[[#This Row],[VALOR EVALUACION DISENO]]),"",IF(Tabla46[[#This Row],[VALOR EVALUACION DISENO]]&gt;96,DATOS!$AV$21,IF(Tabla46[[#This Row],[VALOR EVALUACION DISENO]]&gt;=86,DATOS!$AV$22,DATOS!$AV$23)))</f>
        <v/>
      </c>
      <c r="S416" s="324"/>
      <c r="T416" s="146" t="str">
        <f>IFERROR(VLOOKUP(Tabla46[[#This Row],[% DE CUMPLIMIENTO DE LA EJECUCION DEL CONTROL]],DATOS!$AS$39:$AT$41,2,0),"")</f>
        <v/>
      </c>
      <c r="U416" s="147" t="str">
        <f>IF(Tabla46[[#This Row],[RESULTADO EVALUACIÓN DEL DISEÑO DEL CONTROL]]="","",SUMIFS(DATOS!$AT$50:$AT$58,DATOS!$AR$50:$AR$58,Tabla46[[#This Row],[RESULTADO EVALUACIÓN DEL DISEÑO DEL CONTROL]],DATOS!$AS$50:$AS$58,Tabla46[[#This Row],[RESULTADO EVALUACION DE LA EJECUCION]]))</f>
        <v/>
      </c>
    </row>
    <row r="417" spans="1:21" ht="15" customHeight="1" x14ac:dyDescent="0.25">
      <c r="A417" s="7"/>
      <c r="B417" s="5"/>
      <c r="C417" s="5"/>
      <c r="D417" s="80"/>
      <c r="E417" s="10"/>
      <c r="F417" s="197"/>
      <c r="G417" s="146" t="str">
        <f>IFERROR(VLOOKUP(Tabla46[[#This Row],[ID RIESGO]],'1. IDENTIFICACION DEL RIESGO'!$AB$27:$AL$38,11,0),"")</f>
        <v/>
      </c>
      <c r="H417" s="197"/>
      <c r="I417" s="197"/>
      <c r="J417" s="197"/>
      <c r="K417" s="197"/>
      <c r="L417" s="199"/>
      <c r="M417" s="199"/>
      <c r="N417" s="197" t="str">
        <f>IF(Tabla46[[#This Row],[ID RIESGO]]="","",IF(Tabla46[[#This Row],[DESCRIPCION DEL CONTROL]]="",0,15))</f>
        <v/>
      </c>
      <c r="O417" s="190" t="str">
        <f>IF(Tabla46[[#This Row],[ID RIESGO]]="","",IF(Tabla46[[#This Row],[RESPONSABLE DEL CONTROL (CARGO)]]="",0,20))</f>
        <v/>
      </c>
      <c r="P417" s="399">
        <f>IF(Tabla46[[#This Row],[PERIODICIDAD DE EJECUCIÓN DEL CONTROL]]="",0,20)</f>
        <v>0</v>
      </c>
      <c r="Q41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7" s="399" t="str">
        <f>IF(ISTEXT(Tabla46[[#This Row],[VALOR EVALUACION DISENO]]),"",IF(Tabla46[[#This Row],[VALOR EVALUACION DISENO]]&gt;96,DATOS!$AV$21,IF(Tabla46[[#This Row],[VALOR EVALUACION DISENO]]&gt;=86,DATOS!$AV$22,DATOS!$AV$23)))</f>
        <v/>
      </c>
      <c r="S417" s="324"/>
      <c r="T417" s="146" t="str">
        <f>IFERROR(VLOOKUP(Tabla46[[#This Row],[% DE CUMPLIMIENTO DE LA EJECUCION DEL CONTROL]],DATOS!$AS$39:$AT$41,2,0),"")</f>
        <v/>
      </c>
      <c r="U417" s="147" t="str">
        <f>IF(Tabla46[[#This Row],[RESULTADO EVALUACIÓN DEL DISEÑO DEL CONTROL]]="","",SUMIFS(DATOS!$AT$50:$AT$58,DATOS!$AR$50:$AR$58,Tabla46[[#This Row],[RESULTADO EVALUACIÓN DEL DISEÑO DEL CONTROL]],DATOS!$AS$50:$AS$58,Tabla46[[#This Row],[RESULTADO EVALUACION DE LA EJECUCION]]))</f>
        <v/>
      </c>
    </row>
    <row r="418" spans="1:21" ht="15" customHeight="1" x14ac:dyDescent="0.25">
      <c r="A418" s="7"/>
      <c r="B418" s="5"/>
      <c r="C418" s="5"/>
      <c r="D418" s="80"/>
      <c r="E418" s="10"/>
      <c r="F418" s="197"/>
      <c r="G418" s="146" t="str">
        <f>IFERROR(VLOOKUP(Tabla46[[#This Row],[ID RIESGO]],'1. IDENTIFICACION DEL RIESGO'!$AB$27:$AL$38,11,0),"")</f>
        <v/>
      </c>
      <c r="H418" s="197"/>
      <c r="I418" s="197"/>
      <c r="J418" s="197"/>
      <c r="K418" s="197"/>
      <c r="L418" s="199"/>
      <c r="M418" s="199"/>
      <c r="N418" s="197" t="str">
        <f>IF(Tabla46[[#This Row],[ID RIESGO]]="","",IF(Tabla46[[#This Row],[DESCRIPCION DEL CONTROL]]="",0,15))</f>
        <v/>
      </c>
      <c r="O418" s="190" t="str">
        <f>IF(Tabla46[[#This Row],[ID RIESGO]]="","",IF(Tabla46[[#This Row],[RESPONSABLE DEL CONTROL (CARGO)]]="",0,20))</f>
        <v/>
      </c>
      <c r="P418" s="399">
        <f>IF(Tabla46[[#This Row],[PERIODICIDAD DE EJECUCIÓN DEL CONTROL]]="",0,20)</f>
        <v>0</v>
      </c>
      <c r="Q41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8" s="399" t="str">
        <f>IF(ISTEXT(Tabla46[[#This Row],[VALOR EVALUACION DISENO]]),"",IF(Tabla46[[#This Row],[VALOR EVALUACION DISENO]]&gt;96,DATOS!$AV$21,IF(Tabla46[[#This Row],[VALOR EVALUACION DISENO]]&gt;=86,DATOS!$AV$22,DATOS!$AV$23)))</f>
        <v/>
      </c>
      <c r="S418" s="324"/>
      <c r="T418" s="146" t="str">
        <f>IFERROR(VLOOKUP(Tabla46[[#This Row],[% DE CUMPLIMIENTO DE LA EJECUCION DEL CONTROL]],DATOS!$AS$39:$AT$41,2,0),"")</f>
        <v/>
      </c>
      <c r="U418" s="147" t="str">
        <f>IF(Tabla46[[#This Row],[RESULTADO EVALUACIÓN DEL DISEÑO DEL CONTROL]]="","",SUMIFS(DATOS!$AT$50:$AT$58,DATOS!$AR$50:$AR$58,Tabla46[[#This Row],[RESULTADO EVALUACIÓN DEL DISEÑO DEL CONTROL]],DATOS!$AS$50:$AS$58,Tabla46[[#This Row],[RESULTADO EVALUACION DE LA EJECUCION]]))</f>
        <v/>
      </c>
    </row>
    <row r="419" spans="1:21" ht="15" customHeight="1" x14ac:dyDescent="0.25">
      <c r="A419" s="7"/>
      <c r="B419" s="5"/>
      <c r="C419" s="5"/>
      <c r="D419" s="80"/>
      <c r="E419" s="10"/>
      <c r="F419" s="197"/>
      <c r="G419" s="146" t="str">
        <f>IFERROR(VLOOKUP(Tabla46[[#This Row],[ID RIESGO]],'1. IDENTIFICACION DEL RIESGO'!$AB$27:$AL$38,11,0),"")</f>
        <v/>
      </c>
      <c r="H419" s="197"/>
      <c r="I419" s="197"/>
      <c r="J419" s="197"/>
      <c r="K419" s="197"/>
      <c r="L419" s="199"/>
      <c r="M419" s="199"/>
      <c r="N419" s="197" t="str">
        <f>IF(Tabla46[[#This Row],[ID RIESGO]]="","",IF(Tabla46[[#This Row],[DESCRIPCION DEL CONTROL]]="",0,15))</f>
        <v/>
      </c>
      <c r="O419" s="190" t="str">
        <f>IF(Tabla46[[#This Row],[ID RIESGO]]="","",IF(Tabla46[[#This Row],[RESPONSABLE DEL CONTROL (CARGO)]]="",0,20))</f>
        <v/>
      </c>
      <c r="P419" s="399">
        <f>IF(Tabla46[[#This Row],[PERIODICIDAD DE EJECUCIÓN DEL CONTROL]]="",0,20)</f>
        <v>0</v>
      </c>
      <c r="Q41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9" s="399" t="str">
        <f>IF(ISTEXT(Tabla46[[#This Row],[VALOR EVALUACION DISENO]]),"",IF(Tabla46[[#This Row],[VALOR EVALUACION DISENO]]&gt;96,DATOS!$AV$21,IF(Tabla46[[#This Row],[VALOR EVALUACION DISENO]]&gt;=86,DATOS!$AV$22,DATOS!$AV$23)))</f>
        <v/>
      </c>
      <c r="S419" s="324"/>
      <c r="T419" s="146" t="str">
        <f>IFERROR(VLOOKUP(Tabla46[[#This Row],[% DE CUMPLIMIENTO DE LA EJECUCION DEL CONTROL]],DATOS!$AS$39:$AT$41,2,0),"")</f>
        <v/>
      </c>
      <c r="U419" s="147" t="str">
        <f>IF(Tabla46[[#This Row],[RESULTADO EVALUACIÓN DEL DISEÑO DEL CONTROL]]="","",SUMIFS(DATOS!$AT$50:$AT$58,DATOS!$AR$50:$AR$58,Tabla46[[#This Row],[RESULTADO EVALUACIÓN DEL DISEÑO DEL CONTROL]],DATOS!$AS$50:$AS$58,Tabla46[[#This Row],[RESULTADO EVALUACION DE LA EJECUCION]]))</f>
        <v/>
      </c>
    </row>
    <row r="420" spans="1:21" ht="15" customHeight="1" x14ac:dyDescent="0.25">
      <c r="A420" s="7"/>
      <c r="B420" s="5"/>
      <c r="C420" s="5"/>
      <c r="D420" s="80"/>
      <c r="E420" s="10"/>
      <c r="F420" s="197"/>
      <c r="G420" s="146" t="str">
        <f>IFERROR(VLOOKUP(Tabla46[[#This Row],[ID RIESGO]],'1. IDENTIFICACION DEL RIESGO'!$AB$27:$AL$38,11,0),"")</f>
        <v/>
      </c>
      <c r="H420" s="197"/>
      <c r="I420" s="197"/>
      <c r="J420" s="197"/>
      <c r="K420" s="197"/>
      <c r="L420" s="199"/>
      <c r="M420" s="199"/>
      <c r="N420" s="197" t="str">
        <f>IF(Tabla46[[#This Row],[ID RIESGO]]="","",IF(Tabla46[[#This Row],[DESCRIPCION DEL CONTROL]]="",0,15))</f>
        <v/>
      </c>
      <c r="O420" s="190" t="str">
        <f>IF(Tabla46[[#This Row],[ID RIESGO]]="","",IF(Tabla46[[#This Row],[RESPONSABLE DEL CONTROL (CARGO)]]="",0,20))</f>
        <v/>
      </c>
      <c r="P420" s="399">
        <f>IF(Tabla46[[#This Row],[PERIODICIDAD DE EJECUCIÓN DEL CONTROL]]="",0,20)</f>
        <v>0</v>
      </c>
      <c r="Q42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0" s="399" t="str">
        <f>IF(ISTEXT(Tabla46[[#This Row],[VALOR EVALUACION DISENO]]),"",IF(Tabla46[[#This Row],[VALOR EVALUACION DISENO]]&gt;96,DATOS!$AV$21,IF(Tabla46[[#This Row],[VALOR EVALUACION DISENO]]&gt;=86,DATOS!$AV$22,DATOS!$AV$23)))</f>
        <v/>
      </c>
      <c r="S420" s="324"/>
      <c r="T420" s="146" t="str">
        <f>IFERROR(VLOOKUP(Tabla46[[#This Row],[% DE CUMPLIMIENTO DE LA EJECUCION DEL CONTROL]],DATOS!$AS$39:$AT$41,2,0),"")</f>
        <v/>
      </c>
      <c r="U420" s="147" t="str">
        <f>IF(Tabla46[[#This Row],[RESULTADO EVALUACIÓN DEL DISEÑO DEL CONTROL]]="","",SUMIFS(DATOS!$AT$50:$AT$58,DATOS!$AR$50:$AR$58,Tabla46[[#This Row],[RESULTADO EVALUACIÓN DEL DISEÑO DEL CONTROL]],DATOS!$AS$50:$AS$58,Tabla46[[#This Row],[RESULTADO EVALUACION DE LA EJECUCION]]))</f>
        <v/>
      </c>
    </row>
    <row r="421" spans="1:21" ht="15" customHeight="1" x14ac:dyDescent="0.25">
      <c r="A421" s="7"/>
      <c r="B421" s="5"/>
      <c r="C421" s="5"/>
      <c r="D421" s="80"/>
      <c r="E421" s="10"/>
      <c r="F421" s="197"/>
      <c r="G421" s="146" t="str">
        <f>IFERROR(VLOOKUP(Tabla46[[#This Row],[ID RIESGO]],'1. IDENTIFICACION DEL RIESGO'!$AB$27:$AL$38,11,0),"")</f>
        <v/>
      </c>
      <c r="H421" s="197"/>
      <c r="I421" s="197"/>
      <c r="J421" s="197"/>
      <c r="K421" s="197"/>
      <c r="L421" s="199"/>
      <c r="M421" s="199"/>
      <c r="N421" s="197" t="str">
        <f>IF(Tabla46[[#This Row],[ID RIESGO]]="","",IF(Tabla46[[#This Row],[DESCRIPCION DEL CONTROL]]="",0,15))</f>
        <v/>
      </c>
      <c r="O421" s="190" t="str">
        <f>IF(Tabla46[[#This Row],[ID RIESGO]]="","",IF(Tabla46[[#This Row],[RESPONSABLE DEL CONTROL (CARGO)]]="",0,20))</f>
        <v/>
      </c>
      <c r="P421" s="399">
        <f>IF(Tabla46[[#This Row],[PERIODICIDAD DE EJECUCIÓN DEL CONTROL]]="",0,20)</f>
        <v>0</v>
      </c>
      <c r="Q42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1" s="399" t="str">
        <f>IF(ISTEXT(Tabla46[[#This Row],[VALOR EVALUACION DISENO]]),"",IF(Tabla46[[#This Row],[VALOR EVALUACION DISENO]]&gt;96,DATOS!$AV$21,IF(Tabla46[[#This Row],[VALOR EVALUACION DISENO]]&gt;=86,DATOS!$AV$22,DATOS!$AV$23)))</f>
        <v/>
      </c>
      <c r="S421" s="324"/>
      <c r="T421" s="146" t="str">
        <f>IFERROR(VLOOKUP(Tabla46[[#This Row],[% DE CUMPLIMIENTO DE LA EJECUCION DEL CONTROL]],DATOS!$AS$39:$AT$41,2,0),"")</f>
        <v/>
      </c>
      <c r="U421" s="147" t="str">
        <f>IF(Tabla46[[#This Row],[RESULTADO EVALUACIÓN DEL DISEÑO DEL CONTROL]]="","",SUMIFS(DATOS!$AT$50:$AT$58,DATOS!$AR$50:$AR$58,Tabla46[[#This Row],[RESULTADO EVALUACIÓN DEL DISEÑO DEL CONTROL]],DATOS!$AS$50:$AS$58,Tabla46[[#This Row],[RESULTADO EVALUACION DE LA EJECUCION]]))</f>
        <v/>
      </c>
    </row>
    <row r="422" spans="1:21" ht="15" customHeight="1" x14ac:dyDescent="0.25">
      <c r="A422" s="7"/>
      <c r="B422" s="5"/>
      <c r="C422" s="5"/>
      <c r="D422" s="80"/>
      <c r="E422" s="10"/>
      <c r="F422" s="197"/>
      <c r="G422" s="146" t="str">
        <f>IFERROR(VLOOKUP(Tabla46[[#This Row],[ID RIESGO]],'1. IDENTIFICACION DEL RIESGO'!$AB$27:$AL$38,11,0),"")</f>
        <v/>
      </c>
      <c r="H422" s="197"/>
      <c r="I422" s="197"/>
      <c r="J422" s="197"/>
      <c r="K422" s="197"/>
      <c r="L422" s="199"/>
      <c r="M422" s="199"/>
      <c r="N422" s="197" t="str">
        <f>IF(Tabla46[[#This Row],[ID RIESGO]]="","",IF(Tabla46[[#This Row],[DESCRIPCION DEL CONTROL]]="",0,15))</f>
        <v/>
      </c>
      <c r="O422" s="190" t="str">
        <f>IF(Tabla46[[#This Row],[ID RIESGO]]="","",IF(Tabla46[[#This Row],[RESPONSABLE DEL CONTROL (CARGO)]]="",0,20))</f>
        <v/>
      </c>
      <c r="P422" s="399">
        <f>IF(Tabla46[[#This Row],[PERIODICIDAD DE EJECUCIÓN DEL CONTROL]]="",0,20)</f>
        <v>0</v>
      </c>
      <c r="Q42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2" s="399" t="str">
        <f>IF(ISTEXT(Tabla46[[#This Row],[VALOR EVALUACION DISENO]]),"",IF(Tabla46[[#This Row],[VALOR EVALUACION DISENO]]&gt;96,DATOS!$AV$21,IF(Tabla46[[#This Row],[VALOR EVALUACION DISENO]]&gt;=86,DATOS!$AV$22,DATOS!$AV$23)))</f>
        <v/>
      </c>
      <c r="S422" s="324"/>
      <c r="T422" s="146" t="str">
        <f>IFERROR(VLOOKUP(Tabla46[[#This Row],[% DE CUMPLIMIENTO DE LA EJECUCION DEL CONTROL]],DATOS!$AS$39:$AT$41,2,0),"")</f>
        <v/>
      </c>
      <c r="U422" s="147" t="str">
        <f>IF(Tabla46[[#This Row],[RESULTADO EVALUACIÓN DEL DISEÑO DEL CONTROL]]="","",SUMIFS(DATOS!$AT$50:$AT$58,DATOS!$AR$50:$AR$58,Tabla46[[#This Row],[RESULTADO EVALUACIÓN DEL DISEÑO DEL CONTROL]],DATOS!$AS$50:$AS$58,Tabla46[[#This Row],[RESULTADO EVALUACION DE LA EJECUCION]]))</f>
        <v/>
      </c>
    </row>
    <row r="423" spans="1:21" ht="15" customHeight="1" x14ac:dyDescent="0.25">
      <c r="A423" s="7"/>
      <c r="B423" s="5"/>
      <c r="C423" s="5"/>
      <c r="D423" s="80"/>
      <c r="E423" s="10"/>
      <c r="F423" s="197"/>
      <c r="G423" s="146" t="str">
        <f>IFERROR(VLOOKUP(Tabla46[[#This Row],[ID RIESGO]],'1. IDENTIFICACION DEL RIESGO'!$AB$27:$AL$38,11,0),"")</f>
        <v/>
      </c>
      <c r="H423" s="197"/>
      <c r="I423" s="197"/>
      <c r="J423" s="197"/>
      <c r="K423" s="197"/>
      <c r="L423" s="199"/>
      <c r="M423" s="199"/>
      <c r="N423" s="197" t="str">
        <f>IF(Tabla46[[#This Row],[ID RIESGO]]="","",IF(Tabla46[[#This Row],[DESCRIPCION DEL CONTROL]]="",0,15))</f>
        <v/>
      </c>
      <c r="O423" s="190" t="str">
        <f>IF(Tabla46[[#This Row],[ID RIESGO]]="","",IF(Tabla46[[#This Row],[RESPONSABLE DEL CONTROL (CARGO)]]="",0,20))</f>
        <v/>
      </c>
      <c r="P423" s="399">
        <f>IF(Tabla46[[#This Row],[PERIODICIDAD DE EJECUCIÓN DEL CONTROL]]="",0,20)</f>
        <v>0</v>
      </c>
      <c r="Q42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3" s="399" t="str">
        <f>IF(ISTEXT(Tabla46[[#This Row],[VALOR EVALUACION DISENO]]),"",IF(Tabla46[[#This Row],[VALOR EVALUACION DISENO]]&gt;96,DATOS!$AV$21,IF(Tabla46[[#This Row],[VALOR EVALUACION DISENO]]&gt;=86,DATOS!$AV$22,DATOS!$AV$23)))</f>
        <v/>
      </c>
      <c r="S423" s="324"/>
      <c r="T423" s="146" t="str">
        <f>IFERROR(VLOOKUP(Tabla46[[#This Row],[% DE CUMPLIMIENTO DE LA EJECUCION DEL CONTROL]],DATOS!$AS$39:$AT$41,2,0),"")</f>
        <v/>
      </c>
      <c r="U423" s="147" t="str">
        <f>IF(Tabla46[[#This Row],[RESULTADO EVALUACIÓN DEL DISEÑO DEL CONTROL]]="","",SUMIFS(DATOS!$AT$50:$AT$58,DATOS!$AR$50:$AR$58,Tabla46[[#This Row],[RESULTADO EVALUACIÓN DEL DISEÑO DEL CONTROL]],DATOS!$AS$50:$AS$58,Tabla46[[#This Row],[RESULTADO EVALUACION DE LA EJECUCION]]))</f>
        <v/>
      </c>
    </row>
    <row r="424" spans="1:21" ht="15" customHeight="1" x14ac:dyDescent="0.25">
      <c r="A424" s="7"/>
      <c r="B424" s="5"/>
      <c r="C424" s="5"/>
      <c r="D424" s="80"/>
      <c r="E424" s="10"/>
      <c r="F424" s="197"/>
      <c r="G424" s="146" t="str">
        <f>IFERROR(VLOOKUP(Tabla46[[#This Row],[ID RIESGO]],'1. IDENTIFICACION DEL RIESGO'!$AB$27:$AL$38,11,0),"")</f>
        <v/>
      </c>
      <c r="H424" s="197"/>
      <c r="I424" s="197"/>
      <c r="J424" s="197"/>
      <c r="K424" s="197"/>
      <c r="L424" s="199"/>
      <c r="M424" s="199"/>
      <c r="N424" s="197" t="str">
        <f>IF(Tabla46[[#This Row],[ID RIESGO]]="","",IF(Tabla46[[#This Row],[DESCRIPCION DEL CONTROL]]="",0,15))</f>
        <v/>
      </c>
      <c r="O424" s="190" t="str">
        <f>IF(Tabla46[[#This Row],[ID RIESGO]]="","",IF(Tabla46[[#This Row],[RESPONSABLE DEL CONTROL (CARGO)]]="",0,20))</f>
        <v/>
      </c>
      <c r="P424" s="399">
        <f>IF(Tabla46[[#This Row],[PERIODICIDAD DE EJECUCIÓN DEL CONTROL]]="",0,20)</f>
        <v>0</v>
      </c>
      <c r="Q42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4" s="399" t="str">
        <f>IF(ISTEXT(Tabla46[[#This Row],[VALOR EVALUACION DISENO]]),"",IF(Tabla46[[#This Row],[VALOR EVALUACION DISENO]]&gt;96,DATOS!$AV$21,IF(Tabla46[[#This Row],[VALOR EVALUACION DISENO]]&gt;=86,DATOS!$AV$22,DATOS!$AV$23)))</f>
        <v/>
      </c>
      <c r="S424" s="324"/>
      <c r="T424" s="146" t="str">
        <f>IFERROR(VLOOKUP(Tabla46[[#This Row],[% DE CUMPLIMIENTO DE LA EJECUCION DEL CONTROL]],DATOS!$AS$39:$AT$41,2,0),"")</f>
        <v/>
      </c>
      <c r="U424" s="147" t="str">
        <f>IF(Tabla46[[#This Row],[RESULTADO EVALUACIÓN DEL DISEÑO DEL CONTROL]]="","",SUMIFS(DATOS!$AT$50:$AT$58,DATOS!$AR$50:$AR$58,Tabla46[[#This Row],[RESULTADO EVALUACIÓN DEL DISEÑO DEL CONTROL]],DATOS!$AS$50:$AS$58,Tabla46[[#This Row],[RESULTADO EVALUACION DE LA EJECUCION]]))</f>
        <v/>
      </c>
    </row>
    <row r="425" spans="1:21" ht="15" customHeight="1" x14ac:dyDescent="0.25">
      <c r="A425" s="7"/>
      <c r="B425" s="5"/>
      <c r="C425" s="5"/>
      <c r="D425" s="80"/>
      <c r="E425" s="10"/>
      <c r="F425" s="197"/>
      <c r="G425" s="146" t="str">
        <f>IFERROR(VLOOKUP(Tabla46[[#This Row],[ID RIESGO]],'1. IDENTIFICACION DEL RIESGO'!$AB$27:$AL$38,11,0),"")</f>
        <v/>
      </c>
      <c r="H425" s="197"/>
      <c r="I425" s="197"/>
      <c r="J425" s="197"/>
      <c r="K425" s="197"/>
      <c r="L425" s="199"/>
      <c r="M425" s="199"/>
      <c r="N425" s="197" t="str">
        <f>IF(Tabla46[[#This Row],[ID RIESGO]]="","",IF(Tabla46[[#This Row],[DESCRIPCION DEL CONTROL]]="",0,15))</f>
        <v/>
      </c>
      <c r="O425" s="190" t="str">
        <f>IF(Tabla46[[#This Row],[ID RIESGO]]="","",IF(Tabla46[[#This Row],[RESPONSABLE DEL CONTROL (CARGO)]]="",0,20))</f>
        <v/>
      </c>
      <c r="P425" s="399">
        <f>IF(Tabla46[[#This Row],[PERIODICIDAD DE EJECUCIÓN DEL CONTROL]]="",0,20)</f>
        <v>0</v>
      </c>
      <c r="Q42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5" s="399" t="str">
        <f>IF(ISTEXT(Tabla46[[#This Row],[VALOR EVALUACION DISENO]]),"",IF(Tabla46[[#This Row],[VALOR EVALUACION DISENO]]&gt;96,DATOS!$AV$21,IF(Tabla46[[#This Row],[VALOR EVALUACION DISENO]]&gt;=86,DATOS!$AV$22,DATOS!$AV$23)))</f>
        <v/>
      </c>
      <c r="S425" s="324"/>
      <c r="T425" s="146" t="str">
        <f>IFERROR(VLOOKUP(Tabla46[[#This Row],[% DE CUMPLIMIENTO DE LA EJECUCION DEL CONTROL]],DATOS!$AS$39:$AT$41,2,0),"")</f>
        <v/>
      </c>
      <c r="U425" s="147" t="str">
        <f>IF(Tabla46[[#This Row],[RESULTADO EVALUACIÓN DEL DISEÑO DEL CONTROL]]="","",SUMIFS(DATOS!$AT$50:$AT$58,DATOS!$AR$50:$AR$58,Tabla46[[#This Row],[RESULTADO EVALUACIÓN DEL DISEÑO DEL CONTROL]],DATOS!$AS$50:$AS$58,Tabla46[[#This Row],[RESULTADO EVALUACION DE LA EJECUCION]]))</f>
        <v/>
      </c>
    </row>
    <row r="426" spans="1:21" ht="15" customHeight="1" x14ac:dyDescent="0.25">
      <c r="A426" s="7"/>
      <c r="B426" s="5"/>
      <c r="C426" s="5"/>
      <c r="D426" s="80"/>
      <c r="E426" s="10"/>
      <c r="F426" s="197"/>
      <c r="G426" s="146" t="str">
        <f>IFERROR(VLOOKUP(Tabla46[[#This Row],[ID RIESGO]],'1. IDENTIFICACION DEL RIESGO'!$AB$27:$AL$38,11,0),"")</f>
        <v/>
      </c>
      <c r="H426" s="197"/>
      <c r="I426" s="197"/>
      <c r="J426" s="197"/>
      <c r="K426" s="197"/>
      <c r="L426" s="199"/>
      <c r="M426" s="199"/>
      <c r="N426" s="197" t="str">
        <f>IF(Tabla46[[#This Row],[ID RIESGO]]="","",IF(Tabla46[[#This Row],[DESCRIPCION DEL CONTROL]]="",0,15))</f>
        <v/>
      </c>
      <c r="O426" s="190" t="str">
        <f>IF(Tabla46[[#This Row],[ID RIESGO]]="","",IF(Tabla46[[#This Row],[RESPONSABLE DEL CONTROL (CARGO)]]="",0,20))</f>
        <v/>
      </c>
      <c r="P426" s="399">
        <f>IF(Tabla46[[#This Row],[PERIODICIDAD DE EJECUCIÓN DEL CONTROL]]="",0,20)</f>
        <v>0</v>
      </c>
      <c r="Q42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6" s="399" t="str">
        <f>IF(ISTEXT(Tabla46[[#This Row],[VALOR EVALUACION DISENO]]),"",IF(Tabla46[[#This Row],[VALOR EVALUACION DISENO]]&gt;96,DATOS!$AV$21,IF(Tabla46[[#This Row],[VALOR EVALUACION DISENO]]&gt;=86,DATOS!$AV$22,DATOS!$AV$23)))</f>
        <v/>
      </c>
      <c r="S426" s="324"/>
      <c r="T426" s="146" t="str">
        <f>IFERROR(VLOOKUP(Tabla46[[#This Row],[% DE CUMPLIMIENTO DE LA EJECUCION DEL CONTROL]],DATOS!$AS$39:$AT$41,2,0),"")</f>
        <v/>
      </c>
      <c r="U426" s="147" t="str">
        <f>IF(Tabla46[[#This Row],[RESULTADO EVALUACIÓN DEL DISEÑO DEL CONTROL]]="","",SUMIFS(DATOS!$AT$50:$AT$58,DATOS!$AR$50:$AR$58,Tabla46[[#This Row],[RESULTADO EVALUACIÓN DEL DISEÑO DEL CONTROL]],DATOS!$AS$50:$AS$58,Tabla46[[#This Row],[RESULTADO EVALUACION DE LA EJECUCION]]))</f>
        <v/>
      </c>
    </row>
    <row r="427" spans="1:21" ht="15" customHeight="1" x14ac:dyDescent="0.25">
      <c r="A427" s="7"/>
      <c r="B427" s="5"/>
      <c r="C427" s="5"/>
      <c r="D427" s="80"/>
      <c r="E427" s="10"/>
      <c r="F427" s="197"/>
      <c r="G427" s="146" t="str">
        <f>IFERROR(VLOOKUP(Tabla46[[#This Row],[ID RIESGO]],'1. IDENTIFICACION DEL RIESGO'!$AB$27:$AL$38,11,0),"")</f>
        <v/>
      </c>
      <c r="H427" s="197"/>
      <c r="I427" s="197"/>
      <c r="J427" s="197"/>
      <c r="K427" s="197"/>
      <c r="L427" s="199"/>
      <c r="M427" s="199"/>
      <c r="N427" s="197" t="str">
        <f>IF(Tabla46[[#This Row],[ID RIESGO]]="","",IF(Tabla46[[#This Row],[DESCRIPCION DEL CONTROL]]="",0,15))</f>
        <v/>
      </c>
      <c r="O427" s="190" t="str">
        <f>IF(Tabla46[[#This Row],[ID RIESGO]]="","",IF(Tabla46[[#This Row],[RESPONSABLE DEL CONTROL (CARGO)]]="",0,20))</f>
        <v/>
      </c>
      <c r="P427" s="399">
        <f>IF(Tabla46[[#This Row],[PERIODICIDAD DE EJECUCIÓN DEL CONTROL]]="",0,20)</f>
        <v>0</v>
      </c>
      <c r="Q42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7" s="399" t="str">
        <f>IF(ISTEXT(Tabla46[[#This Row],[VALOR EVALUACION DISENO]]),"",IF(Tabla46[[#This Row],[VALOR EVALUACION DISENO]]&gt;96,DATOS!$AV$21,IF(Tabla46[[#This Row],[VALOR EVALUACION DISENO]]&gt;=86,DATOS!$AV$22,DATOS!$AV$23)))</f>
        <v/>
      </c>
      <c r="S427" s="324"/>
      <c r="T427" s="146" t="str">
        <f>IFERROR(VLOOKUP(Tabla46[[#This Row],[% DE CUMPLIMIENTO DE LA EJECUCION DEL CONTROL]],DATOS!$AS$39:$AT$41,2,0),"")</f>
        <v/>
      </c>
      <c r="U427" s="147" t="str">
        <f>IF(Tabla46[[#This Row],[RESULTADO EVALUACIÓN DEL DISEÑO DEL CONTROL]]="","",SUMIFS(DATOS!$AT$50:$AT$58,DATOS!$AR$50:$AR$58,Tabla46[[#This Row],[RESULTADO EVALUACIÓN DEL DISEÑO DEL CONTROL]],DATOS!$AS$50:$AS$58,Tabla46[[#This Row],[RESULTADO EVALUACION DE LA EJECUCION]]))</f>
        <v/>
      </c>
    </row>
    <row r="428" spans="1:21" ht="15" customHeight="1" x14ac:dyDescent="0.25">
      <c r="A428" s="7"/>
      <c r="B428" s="5"/>
      <c r="C428" s="5"/>
      <c r="D428" s="80"/>
      <c r="E428" s="10"/>
      <c r="F428" s="197"/>
      <c r="G428" s="146" t="str">
        <f>IFERROR(VLOOKUP(Tabla46[[#This Row],[ID RIESGO]],'1. IDENTIFICACION DEL RIESGO'!$AB$27:$AL$38,11,0),"")</f>
        <v/>
      </c>
      <c r="H428" s="197"/>
      <c r="I428" s="197"/>
      <c r="J428" s="197"/>
      <c r="K428" s="197"/>
      <c r="L428" s="199"/>
      <c r="M428" s="199"/>
      <c r="N428" s="197" t="str">
        <f>IF(Tabla46[[#This Row],[ID RIESGO]]="","",IF(Tabla46[[#This Row],[DESCRIPCION DEL CONTROL]]="",0,15))</f>
        <v/>
      </c>
      <c r="O428" s="190" t="str">
        <f>IF(Tabla46[[#This Row],[ID RIESGO]]="","",IF(Tabla46[[#This Row],[RESPONSABLE DEL CONTROL (CARGO)]]="",0,20))</f>
        <v/>
      </c>
      <c r="P428" s="399">
        <f>IF(Tabla46[[#This Row],[PERIODICIDAD DE EJECUCIÓN DEL CONTROL]]="",0,20)</f>
        <v>0</v>
      </c>
      <c r="Q42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8" s="399" t="str">
        <f>IF(ISTEXT(Tabla46[[#This Row],[VALOR EVALUACION DISENO]]),"",IF(Tabla46[[#This Row],[VALOR EVALUACION DISENO]]&gt;96,DATOS!$AV$21,IF(Tabla46[[#This Row],[VALOR EVALUACION DISENO]]&gt;=86,DATOS!$AV$22,DATOS!$AV$23)))</f>
        <v/>
      </c>
      <c r="S428" s="324"/>
      <c r="T428" s="146" t="str">
        <f>IFERROR(VLOOKUP(Tabla46[[#This Row],[% DE CUMPLIMIENTO DE LA EJECUCION DEL CONTROL]],DATOS!$AS$39:$AT$41,2,0),"")</f>
        <v/>
      </c>
      <c r="U428" s="147" t="str">
        <f>IF(Tabla46[[#This Row],[RESULTADO EVALUACIÓN DEL DISEÑO DEL CONTROL]]="","",SUMIFS(DATOS!$AT$50:$AT$58,DATOS!$AR$50:$AR$58,Tabla46[[#This Row],[RESULTADO EVALUACIÓN DEL DISEÑO DEL CONTROL]],DATOS!$AS$50:$AS$58,Tabla46[[#This Row],[RESULTADO EVALUACION DE LA EJECUCION]]))</f>
        <v/>
      </c>
    </row>
    <row r="429" spans="1:21" ht="15" customHeight="1" x14ac:dyDescent="0.25">
      <c r="A429" s="7"/>
      <c r="B429" s="5"/>
      <c r="C429" s="5"/>
      <c r="D429" s="80"/>
      <c r="E429" s="10"/>
      <c r="F429" s="197"/>
      <c r="G429" s="146" t="str">
        <f>IFERROR(VLOOKUP(Tabla46[[#This Row],[ID RIESGO]],'1. IDENTIFICACION DEL RIESGO'!$AB$27:$AL$38,11,0),"")</f>
        <v/>
      </c>
      <c r="H429" s="197"/>
      <c r="I429" s="197"/>
      <c r="J429" s="197"/>
      <c r="K429" s="197"/>
      <c r="L429" s="199"/>
      <c r="M429" s="199"/>
      <c r="N429" s="197" t="str">
        <f>IF(Tabla46[[#This Row],[ID RIESGO]]="","",IF(Tabla46[[#This Row],[DESCRIPCION DEL CONTROL]]="",0,15))</f>
        <v/>
      </c>
      <c r="O429" s="190" t="str">
        <f>IF(Tabla46[[#This Row],[ID RIESGO]]="","",IF(Tabla46[[#This Row],[RESPONSABLE DEL CONTROL (CARGO)]]="",0,20))</f>
        <v/>
      </c>
      <c r="P429" s="399">
        <f>IF(Tabla46[[#This Row],[PERIODICIDAD DE EJECUCIÓN DEL CONTROL]]="",0,20)</f>
        <v>0</v>
      </c>
      <c r="Q42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9" s="399" t="str">
        <f>IF(ISTEXT(Tabla46[[#This Row],[VALOR EVALUACION DISENO]]),"",IF(Tabla46[[#This Row],[VALOR EVALUACION DISENO]]&gt;96,DATOS!$AV$21,IF(Tabla46[[#This Row],[VALOR EVALUACION DISENO]]&gt;=86,DATOS!$AV$22,DATOS!$AV$23)))</f>
        <v/>
      </c>
      <c r="S429" s="324"/>
      <c r="T429" s="146" t="str">
        <f>IFERROR(VLOOKUP(Tabla46[[#This Row],[% DE CUMPLIMIENTO DE LA EJECUCION DEL CONTROL]],DATOS!$AS$39:$AT$41,2,0),"")</f>
        <v/>
      </c>
      <c r="U429" s="147" t="str">
        <f>IF(Tabla46[[#This Row],[RESULTADO EVALUACIÓN DEL DISEÑO DEL CONTROL]]="","",SUMIFS(DATOS!$AT$50:$AT$58,DATOS!$AR$50:$AR$58,Tabla46[[#This Row],[RESULTADO EVALUACIÓN DEL DISEÑO DEL CONTROL]],DATOS!$AS$50:$AS$58,Tabla46[[#This Row],[RESULTADO EVALUACION DE LA EJECUCION]]))</f>
        <v/>
      </c>
    </row>
    <row r="430" spans="1:21" ht="15" customHeight="1" x14ac:dyDescent="0.25">
      <c r="A430" s="7"/>
      <c r="B430" s="5"/>
      <c r="C430" s="5"/>
      <c r="D430" s="80"/>
      <c r="E430" s="10"/>
      <c r="F430" s="197"/>
      <c r="G430" s="146" t="str">
        <f>IFERROR(VLOOKUP(Tabla46[[#This Row],[ID RIESGO]],'1. IDENTIFICACION DEL RIESGO'!$AB$27:$AL$38,11,0),"")</f>
        <v/>
      </c>
      <c r="H430" s="197"/>
      <c r="I430" s="197"/>
      <c r="J430" s="197"/>
      <c r="K430" s="197"/>
      <c r="L430" s="199"/>
      <c r="M430" s="199"/>
      <c r="N430" s="197" t="str">
        <f>IF(Tabla46[[#This Row],[ID RIESGO]]="","",IF(Tabla46[[#This Row],[DESCRIPCION DEL CONTROL]]="",0,15))</f>
        <v/>
      </c>
      <c r="O430" s="190" t="str">
        <f>IF(Tabla46[[#This Row],[ID RIESGO]]="","",IF(Tabla46[[#This Row],[RESPONSABLE DEL CONTROL (CARGO)]]="",0,20))</f>
        <v/>
      </c>
      <c r="P430" s="399">
        <f>IF(Tabla46[[#This Row],[PERIODICIDAD DE EJECUCIÓN DEL CONTROL]]="",0,20)</f>
        <v>0</v>
      </c>
      <c r="Q43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0" s="399" t="str">
        <f>IF(ISTEXT(Tabla46[[#This Row],[VALOR EVALUACION DISENO]]),"",IF(Tabla46[[#This Row],[VALOR EVALUACION DISENO]]&gt;96,DATOS!$AV$21,IF(Tabla46[[#This Row],[VALOR EVALUACION DISENO]]&gt;=86,DATOS!$AV$22,DATOS!$AV$23)))</f>
        <v/>
      </c>
      <c r="S430" s="324"/>
      <c r="T430" s="146" t="str">
        <f>IFERROR(VLOOKUP(Tabla46[[#This Row],[% DE CUMPLIMIENTO DE LA EJECUCION DEL CONTROL]],DATOS!$AS$39:$AT$41,2,0),"")</f>
        <v/>
      </c>
      <c r="U430" s="147" t="str">
        <f>IF(Tabla46[[#This Row],[RESULTADO EVALUACIÓN DEL DISEÑO DEL CONTROL]]="","",SUMIFS(DATOS!$AT$50:$AT$58,DATOS!$AR$50:$AR$58,Tabla46[[#This Row],[RESULTADO EVALUACIÓN DEL DISEÑO DEL CONTROL]],DATOS!$AS$50:$AS$58,Tabla46[[#This Row],[RESULTADO EVALUACION DE LA EJECUCION]]))</f>
        <v/>
      </c>
    </row>
    <row r="431" spans="1:21" ht="15" customHeight="1" x14ac:dyDescent="0.25">
      <c r="A431" s="7"/>
      <c r="B431" s="5"/>
      <c r="C431" s="5"/>
      <c r="D431" s="80"/>
      <c r="E431" s="10"/>
      <c r="F431" s="197"/>
      <c r="G431" s="146" t="str">
        <f>IFERROR(VLOOKUP(Tabla46[[#This Row],[ID RIESGO]],'1. IDENTIFICACION DEL RIESGO'!$AB$27:$AL$38,11,0),"")</f>
        <v/>
      </c>
      <c r="H431" s="197"/>
      <c r="I431" s="197"/>
      <c r="J431" s="197"/>
      <c r="K431" s="197"/>
      <c r="L431" s="199"/>
      <c r="M431" s="199"/>
      <c r="N431" s="197" t="str">
        <f>IF(Tabla46[[#This Row],[ID RIESGO]]="","",IF(Tabla46[[#This Row],[DESCRIPCION DEL CONTROL]]="",0,15))</f>
        <v/>
      </c>
      <c r="O431" s="190" t="str">
        <f>IF(Tabla46[[#This Row],[ID RIESGO]]="","",IF(Tabla46[[#This Row],[RESPONSABLE DEL CONTROL (CARGO)]]="",0,20))</f>
        <v/>
      </c>
      <c r="P431" s="399">
        <f>IF(Tabla46[[#This Row],[PERIODICIDAD DE EJECUCIÓN DEL CONTROL]]="",0,20)</f>
        <v>0</v>
      </c>
      <c r="Q43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1" s="399" t="str">
        <f>IF(ISTEXT(Tabla46[[#This Row],[VALOR EVALUACION DISENO]]),"",IF(Tabla46[[#This Row],[VALOR EVALUACION DISENO]]&gt;96,DATOS!$AV$21,IF(Tabla46[[#This Row],[VALOR EVALUACION DISENO]]&gt;=86,DATOS!$AV$22,DATOS!$AV$23)))</f>
        <v/>
      </c>
      <c r="S431" s="324"/>
      <c r="T431" s="146" t="str">
        <f>IFERROR(VLOOKUP(Tabla46[[#This Row],[% DE CUMPLIMIENTO DE LA EJECUCION DEL CONTROL]],DATOS!$AS$39:$AT$41,2,0),"")</f>
        <v/>
      </c>
      <c r="U431" s="147" t="str">
        <f>IF(Tabla46[[#This Row],[RESULTADO EVALUACIÓN DEL DISEÑO DEL CONTROL]]="","",SUMIFS(DATOS!$AT$50:$AT$58,DATOS!$AR$50:$AR$58,Tabla46[[#This Row],[RESULTADO EVALUACIÓN DEL DISEÑO DEL CONTROL]],DATOS!$AS$50:$AS$58,Tabla46[[#This Row],[RESULTADO EVALUACION DE LA EJECUCION]]))</f>
        <v/>
      </c>
    </row>
    <row r="432" spans="1:21" ht="15" customHeight="1" x14ac:dyDescent="0.25">
      <c r="A432" s="7"/>
      <c r="B432" s="5"/>
      <c r="C432" s="5"/>
      <c r="D432" s="80"/>
      <c r="E432" s="10"/>
      <c r="F432" s="197"/>
      <c r="G432" s="146" t="str">
        <f>IFERROR(VLOOKUP(Tabla46[[#This Row],[ID RIESGO]],'1. IDENTIFICACION DEL RIESGO'!$AB$27:$AL$38,11,0),"")</f>
        <v/>
      </c>
      <c r="H432" s="197"/>
      <c r="I432" s="197"/>
      <c r="J432" s="197"/>
      <c r="K432" s="197"/>
      <c r="L432" s="199"/>
      <c r="M432" s="199"/>
      <c r="N432" s="197" t="str">
        <f>IF(Tabla46[[#This Row],[ID RIESGO]]="","",IF(Tabla46[[#This Row],[DESCRIPCION DEL CONTROL]]="",0,15))</f>
        <v/>
      </c>
      <c r="O432" s="190" t="str">
        <f>IF(Tabla46[[#This Row],[ID RIESGO]]="","",IF(Tabla46[[#This Row],[RESPONSABLE DEL CONTROL (CARGO)]]="",0,20))</f>
        <v/>
      </c>
      <c r="P432" s="399">
        <f>IF(Tabla46[[#This Row],[PERIODICIDAD DE EJECUCIÓN DEL CONTROL]]="",0,20)</f>
        <v>0</v>
      </c>
      <c r="Q43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2" s="399" t="str">
        <f>IF(ISTEXT(Tabla46[[#This Row],[VALOR EVALUACION DISENO]]),"",IF(Tabla46[[#This Row],[VALOR EVALUACION DISENO]]&gt;96,DATOS!$AV$21,IF(Tabla46[[#This Row],[VALOR EVALUACION DISENO]]&gt;=86,DATOS!$AV$22,DATOS!$AV$23)))</f>
        <v/>
      </c>
      <c r="S432" s="324"/>
      <c r="T432" s="146" t="str">
        <f>IFERROR(VLOOKUP(Tabla46[[#This Row],[% DE CUMPLIMIENTO DE LA EJECUCION DEL CONTROL]],DATOS!$AS$39:$AT$41,2,0),"")</f>
        <v/>
      </c>
      <c r="U432" s="147" t="str">
        <f>IF(Tabla46[[#This Row],[RESULTADO EVALUACIÓN DEL DISEÑO DEL CONTROL]]="","",SUMIFS(DATOS!$AT$50:$AT$58,DATOS!$AR$50:$AR$58,Tabla46[[#This Row],[RESULTADO EVALUACIÓN DEL DISEÑO DEL CONTROL]],DATOS!$AS$50:$AS$58,Tabla46[[#This Row],[RESULTADO EVALUACION DE LA EJECUCION]]))</f>
        <v/>
      </c>
    </row>
    <row r="433" spans="1:21" ht="15" customHeight="1" x14ac:dyDescent="0.25">
      <c r="A433" s="7"/>
      <c r="B433" s="5"/>
      <c r="C433" s="5"/>
      <c r="D433" s="80"/>
      <c r="E433" s="10"/>
      <c r="F433" s="197"/>
      <c r="G433" s="146" t="str">
        <f>IFERROR(VLOOKUP(Tabla46[[#This Row],[ID RIESGO]],'1. IDENTIFICACION DEL RIESGO'!$AB$27:$AL$38,11,0),"")</f>
        <v/>
      </c>
      <c r="H433" s="197"/>
      <c r="I433" s="197"/>
      <c r="J433" s="197"/>
      <c r="K433" s="197"/>
      <c r="L433" s="199"/>
      <c r="M433" s="199"/>
      <c r="N433" s="197" t="str">
        <f>IF(Tabla46[[#This Row],[ID RIESGO]]="","",IF(Tabla46[[#This Row],[DESCRIPCION DEL CONTROL]]="",0,15))</f>
        <v/>
      </c>
      <c r="O433" s="190" t="str">
        <f>IF(Tabla46[[#This Row],[ID RIESGO]]="","",IF(Tabla46[[#This Row],[RESPONSABLE DEL CONTROL (CARGO)]]="",0,20))</f>
        <v/>
      </c>
      <c r="P433" s="399">
        <f>IF(Tabla46[[#This Row],[PERIODICIDAD DE EJECUCIÓN DEL CONTROL]]="",0,20)</f>
        <v>0</v>
      </c>
      <c r="Q43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3" s="399" t="str">
        <f>IF(ISTEXT(Tabla46[[#This Row],[VALOR EVALUACION DISENO]]),"",IF(Tabla46[[#This Row],[VALOR EVALUACION DISENO]]&gt;96,DATOS!$AV$21,IF(Tabla46[[#This Row],[VALOR EVALUACION DISENO]]&gt;=86,DATOS!$AV$22,DATOS!$AV$23)))</f>
        <v/>
      </c>
      <c r="S433" s="324"/>
      <c r="T433" s="146" t="str">
        <f>IFERROR(VLOOKUP(Tabla46[[#This Row],[% DE CUMPLIMIENTO DE LA EJECUCION DEL CONTROL]],DATOS!$AS$39:$AT$41,2,0),"")</f>
        <v/>
      </c>
      <c r="U433" s="147" t="str">
        <f>IF(Tabla46[[#This Row],[RESULTADO EVALUACIÓN DEL DISEÑO DEL CONTROL]]="","",SUMIFS(DATOS!$AT$50:$AT$58,DATOS!$AR$50:$AR$58,Tabla46[[#This Row],[RESULTADO EVALUACIÓN DEL DISEÑO DEL CONTROL]],DATOS!$AS$50:$AS$58,Tabla46[[#This Row],[RESULTADO EVALUACION DE LA EJECUCION]]))</f>
        <v/>
      </c>
    </row>
    <row r="434" spans="1:21" ht="15" customHeight="1" x14ac:dyDescent="0.25">
      <c r="A434" s="7"/>
      <c r="B434" s="5"/>
      <c r="C434" s="5"/>
      <c r="D434" s="80"/>
      <c r="E434" s="10"/>
      <c r="F434" s="197"/>
      <c r="G434" s="146" t="str">
        <f>IFERROR(VLOOKUP(Tabla46[[#This Row],[ID RIESGO]],'1. IDENTIFICACION DEL RIESGO'!$AB$27:$AL$38,11,0),"")</f>
        <v/>
      </c>
      <c r="H434" s="197"/>
      <c r="I434" s="197"/>
      <c r="J434" s="197"/>
      <c r="K434" s="197"/>
      <c r="L434" s="199"/>
      <c r="M434" s="199"/>
      <c r="N434" s="197" t="str">
        <f>IF(Tabla46[[#This Row],[ID RIESGO]]="","",IF(Tabla46[[#This Row],[DESCRIPCION DEL CONTROL]]="",0,15))</f>
        <v/>
      </c>
      <c r="O434" s="190" t="str">
        <f>IF(Tabla46[[#This Row],[ID RIESGO]]="","",IF(Tabla46[[#This Row],[RESPONSABLE DEL CONTROL (CARGO)]]="",0,20))</f>
        <v/>
      </c>
      <c r="P434" s="399">
        <f>IF(Tabla46[[#This Row],[PERIODICIDAD DE EJECUCIÓN DEL CONTROL]]="",0,20)</f>
        <v>0</v>
      </c>
      <c r="Q43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4" s="399" t="str">
        <f>IF(ISTEXT(Tabla46[[#This Row],[VALOR EVALUACION DISENO]]),"",IF(Tabla46[[#This Row],[VALOR EVALUACION DISENO]]&gt;96,DATOS!$AV$21,IF(Tabla46[[#This Row],[VALOR EVALUACION DISENO]]&gt;=86,DATOS!$AV$22,DATOS!$AV$23)))</f>
        <v/>
      </c>
      <c r="S434" s="324"/>
      <c r="T434" s="146" t="str">
        <f>IFERROR(VLOOKUP(Tabla46[[#This Row],[% DE CUMPLIMIENTO DE LA EJECUCION DEL CONTROL]],DATOS!$AS$39:$AT$41,2,0),"")</f>
        <v/>
      </c>
      <c r="U434" s="147" t="str">
        <f>IF(Tabla46[[#This Row],[RESULTADO EVALUACIÓN DEL DISEÑO DEL CONTROL]]="","",SUMIFS(DATOS!$AT$50:$AT$58,DATOS!$AR$50:$AR$58,Tabla46[[#This Row],[RESULTADO EVALUACIÓN DEL DISEÑO DEL CONTROL]],DATOS!$AS$50:$AS$58,Tabla46[[#This Row],[RESULTADO EVALUACION DE LA EJECUCION]]))</f>
        <v/>
      </c>
    </row>
    <row r="435" spans="1:21" ht="15" customHeight="1" x14ac:dyDescent="0.25">
      <c r="A435" s="7"/>
      <c r="B435" s="5"/>
      <c r="C435" s="5"/>
      <c r="D435" s="80"/>
      <c r="E435" s="10"/>
      <c r="F435" s="197"/>
      <c r="G435" s="146" t="str">
        <f>IFERROR(VLOOKUP(Tabla46[[#This Row],[ID RIESGO]],'1. IDENTIFICACION DEL RIESGO'!$AB$27:$AL$38,11,0),"")</f>
        <v/>
      </c>
      <c r="H435" s="197"/>
      <c r="I435" s="197"/>
      <c r="J435" s="197"/>
      <c r="K435" s="197"/>
      <c r="L435" s="199"/>
      <c r="M435" s="199"/>
      <c r="N435" s="197" t="str">
        <f>IF(Tabla46[[#This Row],[ID RIESGO]]="","",IF(Tabla46[[#This Row],[DESCRIPCION DEL CONTROL]]="",0,15))</f>
        <v/>
      </c>
      <c r="O435" s="190" t="str">
        <f>IF(Tabla46[[#This Row],[ID RIESGO]]="","",IF(Tabla46[[#This Row],[RESPONSABLE DEL CONTROL (CARGO)]]="",0,20))</f>
        <v/>
      </c>
      <c r="P435" s="399">
        <f>IF(Tabla46[[#This Row],[PERIODICIDAD DE EJECUCIÓN DEL CONTROL]]="",0,20)</f>
        <v>0</v>
      </c>
      <c r="Q43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5" s="399" t="str">
        <f>IF(ISTEXT(Tabla46[[#This Row],[VALOR EVALUACION DISENO]]),"",IF(Tabla46[[#This Row],[VALOR EVALUACION DISENO]]&gt;96,DATOS!$AV$21,IF(Tabla46[[#This Row],[VALOR EVALUACION DISENO]]&gt;=86,DATOS!$AV$22,DATOS!$AV$23)))</f>
        <v/>
      </c>
      <c r="S435" s="324"/>
      <c r="T435" s="146" t="str">
        <f>IFERROR(VLOOKUP(Tabla46[[#This Row],[% DE CUMPLIMIENTO DE LA EJECUCION DEL CONTROL]],DATOS!$AS$39:$AT$41,2,0),"")</f>
        <v/>
      </c>
      <c r="U435" s="147" t="str">
        <f>IF(Tabla46[[#This Row],[RESULTADO EVALUACIÓN DEL DISEÑO DEL CONTROL]]="","",SUMIFS(DATOS!$AT$50:$AT$58,DATOS!$AR$50:$AR$58,Tabla46[[#This Row],[RESULTADO EVALUACIÓN DEL DISEÑO DEL CONTROL]],DATOS!$AS$50:$AS$58,Tabla46[[#This Row],[RESULTADO EVALUACION DE LA EJECUCION]]))</f>
        <v/>
      </c>
    </row>
    <row r="436" spans="1:21" ht="15" customHeight="1" x14ac:dyDescent="0.25">
      <c r="A436" s="7"/>
      <c r="B436" s="5"/>
      <c r="C436" s="5"/>
      <c r="D436" s="80"/>
      <c r="E436" s="10"/>
      <c r="F436" s="197"/>
      <c r="G436" s="146" t="str">
        <f>IFERROR(VLOOKUP(Tabla46[[#This Row],[ID RIESGO]],'1. IDENTIFICACION DEL RIESGO'!$AB$27:$AL$38,11,0),"")</f>
        <v/>
      </c>
      <c r="H436" s="197"/>
      <c r="I436" s="197"/>
      <c r="J436" s="197"/>
      <c r="K436" s="197"/>
      <c r="L436" s="199"/>
      <c r="M436" s="199"/>
      <c r="N436" s="197" t="str">
        <f>IF(Tabla46[[#This Row],[ID RIESGO]]="","",IF(Tabla46[[#This Row],[DESCRIPCION DEL CONTROL]]="",0,15))</f>
        <v/>
      </c>
      <c r="O436" s="190" t="str">
        <f>IF(Tabla46[[#This Row],[ID RIESGO]]="","",IF(Tabla46[[#This Row],[RESPONSABLE DEL CONTROL (CARGO)]]="",0,20))</f>
        <v/>
      </c>
      <c r="P436" s="399">
        <f>IF(Tabla46[[#This Row],[PERIODICIDAD DE EJECUCIÓN DEL CONTROL]]="",0,20)</f>
        <v>0</v>
      </c>
      <c r="Q43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6" s="399" t="str">
        <f>IF(ISTEXT(Tabla46[[#This Row],[VALOR EVALUACION DISENO]]),"",IF(Tabla46[[#This Row],[VALOR EVALUACION DISENO]]&gt;96,DATOS!$AV$21,IF(Tabla46[[#This Row],[VALOR EVALUACION DISENO]]&gt;=86,DATOS!$AV$22,DATOS!$AV$23)))</f>
        <v/>
      </c>
      <c r="S436" s="324"/>
      <c r="T436" s="146" t="str">
        <f>IFERROR(VLOOKUP(Tabla46[[#This Row],[% DE CUMPLIMIENTO DE LA EJECUCION DEL CONTROL]],DATOS!$AS$39:$AT$41,2,0),"")</f>
        <v/>
      </c>
      <c r="U436" s="147" t="str">
        <f>IF(Tabla46[[#This Row],[RESULTADO EVALUACIÓN DEL DISEÑO DEL CONTROL]]="","",SUMIFS(DATOS!$AT$50:$AT$58,DATOS!$AR$50:$AR$58,Tabla46[[#This Row],[RESULTADO EVALUACIÓN DEL DISEÑO DEL CONTROL]],DATOS!$AS$50:$AS$58,Tabla46[[#This Row],[RESULTADO EVALUACION DE LA EJECUCION]]))</f>
        <v/>
      </c>
    </row>
    <row r="437" spans="1:21" ht="15" customHeight="1" x14ac:dyDescent="0.25">
      <c r="A437" s="7"/>
      <c r="B437" s="5"/>
      <c r="C437" s="5"/>
      <c r="D437" s="80"/>
      <c r="E437" s="10"/>
      <c r="F437" s="197"/>
      <c r="G437" s="146" t="str">
        <f>IFERROR(VLOOKUP(Tabla46[[#This Row],[ID RIESGO]],'1. IDENTIFICACION DEL RIESGO'!$AB$27:$AL$38,11,0),"")</f>
        <v/>
      </c>
      <c r="H437" s="197"/>
      <c r="I437" s="197"/>
      <c r="J437" s="197"/>
      <c r="K437" s="197"/>
      <c r="L437" s="199"/>
      <c r="M437" s="199"/>
      <c r="N437" s="197" t="str">
        <f>IF(Tabla46[[#This Row],[ID RIESGO]]="","",IF(Tabla46[[#This Row],[DESCRIPCION DEL CONTROL]]="",0,15))</f>
        <v/>
      </c>
      <c r="O437" s="190" t="str">
        <f>IF(Tabla46[[#This Row],[ID RIESGO]]="","",IF(Tabla46[[#This Row],[RESPONSABLE DEL CONTROL (CARGO)]]="",0,20))</f>
        <v/>
      </c>
      <c r="P437" s="399">
        <f>IF(Tabla46[[#This Row],[PERIODICIDAD DE EJECUCIÓN DEL CONTROL]]="",0,20)</f>
        <v>0</v>
      </c>
      <c r="Q43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7" s="399" t="str">
        <f>IF(ISTEXT(Tabla46[[#This Row],[VALOR EVALUACION DISENO]]),"",IF(Tabla46[[#This Row],[VALOR EVALUACION DISENO]]&gt;96,DATOS!$AV$21,IF(Tabla46[[#This Row],[VALOR EVALUACION DISENO]]&gt;=86,DATOS!$AV$22,DATOS!$AV$23)))</f>
        <v/>
      </c>
      <c r="S437" s="324"/>
      <c r="T437" s="146" t="str">
        <f>IFERROR(VLOOKUP(Tabla46[[#This Row],[% DE CUMPLIMIENTO DE LA EJECUCION DEL CONTROL]],DATOS!$AS$39:$AT$41,2,0),"")</f>
        <v/>
      </c>
      <c r="U437" s="147" t="str">
        <f>IF(Tabla46[[#This Row],[RESULTADO EVALUACIÓN DEL DISEÑO DEL CONTROL]]="","",SUMIFS(DATOS!$AT$50:$AT$58,DATOS!$AR$50:$AR$58,Tabla46[[#This Row],[RESULTADO EVALUACIÓN DEL DISEÑO DEL CONTROL]],DATOS!$AS$50:$AS$58,Tabla46[[#This Row],[RESULTADO EVALUACION DE LA EJECUCION]]))</f>
        <v/>
      </c>
    </row>
    <row r="438" spans="1:21" ht="15" customHeight="1" x14ac:dyDescent="0.25">
      <c r="A438" s="7"/>
      <c r="B438" s="5"/>
      <c r="C438" s="5"/>
      <c r="D438" s="80"/>
      <c r="E438" s="10"/>
      <c r="F438" s="197"/>
      <c r="G438" s="146" t="str">
        <f>IFERROR(VLOOKUP(Tabla46[[#This Row],[ID RIESGO]],'1. IDENTIFICACION DEL RIESGO'!$AB$27:$AL$38,11,0),"")</f>
        <v/>
      </c>
      <c r="H438" s="197"/>
      <c r="I438" s="197"/>
      <c r="J438" s="197"/>
      <c r="K438" s="197"/>
      <c r="L438" s="199"/>
      <c r="M438" s="199"/>
      <c r="N438" s="197" t="str">
        <f>IF(Tabla46[[#This Row],[ID RIESGO]]="","",IF(Tabla46[[#This Row],[DESCRIPCION DEL CONTROL]]="",0,15))</f>
        <v/>
      </c>
      <c r="O438" s="190" t="str">
        <f>IF(Tabla46[[#This Row],[ID RIESGO]]="","",IF(Tabla46[[#This Row],[RESPONSABLE DEL CONTROL (CARGO)]]="",0,20))</f>
        <v/>
      </c>
      <c r="P438" s="399">
        <f>IF(Tabla46[[#This Row],[PERIODICIDAD DE EJECUCIÓN DEL CONTROL]]="",0,20)</f>
        <v>0</v>
      </c>
      <c r="Q43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8" s="399" t="str">
        <f>IF(ISTEXT(Tabla46[[#This Row],[VALOR EVALUACION DISENO]]),"",IF(Tabla46[[#This Row],[VALOR EVALUACION DISENO]]&gt;96,DATOS!$AV$21,IF(Tabla46[[#This Row],[VALOR EVALUACION DISENO]]&gt;=86,DATOS!$AV$22,DATOS!$AV$23)))</f>
        <v/>
      </c>
      <c r="S438" s="324"/>
      <c r="T438" s="146" t="str">
        <f>IFERROR(VLOOKUP(Tabla46[[#This Row],[% DE CUMPLIMIENTO DE LA EJECUCION DEL CONTROL]],DATOS!$AS$39:$AT$41,2,0),"")</f>
        <v/>
      </c>
      <c r="U438" s="147" t="str">
        <f>IF(Tabla46[[#This Row],[RESULTADO EVALUACIÓN DEL DISEÑO DEL CONTROL]]="","",SUMIFS(DATOS!$AT$50:$AT$58,DATOS!$AR$50:$AR$58,Tabla46[[#This Row],[RESULTADO EVALUACIÓN DEL DISEÑO DEL CONTROL]],DATOS!$AS$50:$AS$58,Tabla46[[#This Row],[RESULTADO EVALUACION DE LA EJECUCION]]))</f>
        <v/>
      </c>
    </row>
    <row r="439" spans="1:21" ht="15" customHeight="1" x14ac:dyDescent="0.25">
      <c r="A439" s="7"/>
      <c r="B439" s="5"/>
      <c r="C439" s="5"/>
      <c r="D439" s="80"/>
      <c r="E439" s="10"/>
      <c r="F439" s="197"/>
      <c r="G439" s="146" t="str">
        <f>IFERROR(VLOOKUP(Tabla46[[#This Row],[ID RIESGO]],'1. IDENTIFICACION DEL RIESGO'!$AB$27:$AL$38,11,0),"")</f>
        <v/>
      </c>
      <c r="H439" s="197"/>
      <c r="I439" s="197"/>
      <c r="J439" s="197"/>
      <c r="K439" s="197"/>
      <c r="L439" s="199"/>
      <c r="M439" s="199"/>
      <c r="N439" s="197" t="str">
        <f>IF(Tabla46[[#This Row],[ID RIESGO]]="","",IF(Tabla46[[#This Row],[DESCRIPCION DEL CONTROL]]="",0,15))</f>
        <v/>
      </c>
      <c r="O439" s="190" t="str">
        <f>IF(Tabla46[[#This Row],[ID RIESGO]]="","",IF(Tabla46[[#This Row],[RESPONSABLE DEL CONTROL (CARGO)]]="",0,20))</f>
        <v/>
      </c>
      <c r="P439" s="399">
        <f>IF(Tabla46[[#This Row],[PERIODICIDAD DE EJECUCIÓN DEL CONTROL]]="",0,20)</f>
        <v>0</v>
      </c>
      <c r="Q43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9" s="399" t="str">
        <f>IF(ISTEXT(Tabla46[[#This Row],[VALOR EVALUACION DISENO]]),"",IF(Tabla46[[#This Row],[VALOR EVALUACION DISENO]]&gt;96,DATOS!$AV$21,IF(Tabla46[[#This Row],[VALOR EVALUACION DISENO]]&gt;=86,DATOS!$AV$22,DATOS!$AV$23)))</f>
        <v/>
      </c>
      <c r="S439" s="324"/>
      <c r="T439" s="146" t="str">
        <f>IFERROR(VLOOKUP(Tabla46[[#This Row],[% DE CUMPLIMIENTO DE LA EJECUCION DEL CONTROL]],DATOS!$AS$39:$AT$41,2,0),"")</f>
        <v/>
      </c>
      <c r="U439" s="147" t="str">
        <f>IF(Tabla46[[#This Row],[RESULTADO EVALUACIÓN DEL DISEÑO DEL CONTROL]]="","",SUMIFS(DATOS!$AT$50:$AT$58,DATOS!$AR$50:$AR$58,Tabla46[[#This Row],[RESULTADO EVALUACIÓN DEL DISEÑO DEL CONTROL]],DATOS!$AS$50:$AS$58,Tabla46[[#This Row],[RESULTADO EVALUACION DE LA EJECUCION]]))</f>
        <v/>
      </c>
    </row>
    <row r="440" spans="1:21" ht="15" customHeight="1" x14ac:dyDescent="0.25">
      <c r="A440" s="7"/>
      <c r="B440" s="5"/>
      <c r="C440" s="5"/>
      <c r="D440" s="80"/>
      <c r="E440" s="10"/>
      <c r="F440" s="197"/>
      <c r="G440" s="146" t="str">
        <f>IFERROR(VLOOKUP(Tabla46[[#This Row],[ID RIESGO]],'1. IDENTIFICACION DEL RIESGO'!$AB$27:$AL$38,11,0),"")</f>
        <v/>
      </c>
      <c r="H440" s="197"/>
      <c r="I440" s="197"/>
      <c r="J440" s="197"/>
      <c r="K440" s="197"/>
      <c r="L440" s="199"/>
      <c r="M440" s="199"/>
      <c r="N440" s="197" t="str">
        <f>IF(Tabla46[[#This Row],[ID RIESGO]]="","",IF(Tabla46[[#This Row],[DESCRIPCION DEL CONTROL]]="",0,15))</f>
        <v/>
      </c>
      <c r="O440" s="190" t="str">
        <f>IF(Tabla46[[#This Row],[ID RIESGO]]="","",IF(Tabla46[[#This Row],[RESPONSABLE DEL CONTROL (CARGO)]]="",0,20))</f>
        <v/>
      </c>
      <c r="P440" s="399">
        <f>IF(Tabla46[[#This Row],[PERIODICIDAD DE EJECUCIÓN DEL CONTROL]]="",0,20)</f>
        <v>0</v>
      </c>
      <c r="Q44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0" s="399" t="str">
        <f>IF(ISTEXT(Tabla46[[#This Row],[VALOR EVALUACION DISENO]]),"",IF(Tabla46[[#This Row],[VALOR EVALUACION DISENO]]&gt;96,DATOS!$AV$21,IF(Tabla46[[#This Row],[VALOR EVALUACION DISENO]]&gt;=86,DATOS!$AV$22,DATOS!$AV$23)))</f>
        <v/>
      </c>
      <c r="S440" s="324"/>
      <c r="T440" s="146" t="str">
        <f>IFERROR(VLOOKUP(Tabla46[[#This Row],[% DE CUMPLIMIENTO DE LA EJECUCION DEL CONTROL]],DATOS!$AS$39:$AT$41,2,0),"")</f>
        <v/>
      </c>
      <c r="U440" s="147" t="str">
        <f>IF(Tabla46[[#This Row],[RESULTADO EVALUACIÓN DEL DISEÑO DEL CONTROL]]="","",SUMIFS(DATOS!$AT$50:$AT$58,DATOS!$AR$50:$AR$58,Tabla46[[#This Row],[RESULTADO EVALUACIÓN DEL DISEÑO DEL CONTROL]],DATOS!$AS$50:$AS$58,Tabla46[[#This Row],[RESULTADO EVALUACION DE LA EJECUCION]]))</f>
        <v/>
      </c>
    </row>
    <row r="441" spans="1:21" ht="15" customHeight="1" x14ac:dyDescent="0.25">
      <c r="A441" s="7"/>
      <c r="B441" s="5"/>
      <c r="C441" s="5"/>
      <c r="D441" s="80"/>
      <c r="E441" s="10"/>
      <c r="F441" s="197"/>
      <c r="G441" s="146" t="str">
        <f>IFERROR(VLOOKUP(Tabla46[[#This Row],[ID RIESGO]],'1. IDENTIFICACION DEL RIESGO'!$AB$27:$AL$38,11,0),"")</f>
        <v/>
      </c>
      <c r="H441" s="197"/>
      <c r="I441" s="197"/>
      <c r="J441" s="197"/>
      <c r="K441" s="197"/>
      <c r="L441" s="199"/>
      <c r="M441" s="199"/>
      <c r="N441" s="197" t="str">
        <f>IF(Tabla46[[#This Row],[ID RIESGO]]="","",IF(Tabla46[[#This Row],[DESCRIPCION DEL CONTROL]]="",0,15))</f>
        <v/>
      </c>
      <c r="O441" s="190" t="str">
        <f>IF(Tabla46[[#This Row],[ID RIESGO]]="","",IF(Tabla46[[#This Row],[RESPONSABLE DEL CONTROL (CARGO)]]="",0,20))</f>
        <v/>
      </c>
      <c r="P441" s="399">
        <f>IF(Tabla46[[#This Row],[PERIODICIDAD DE EJECUCIÓN DEL CONTROL]]="",0,20)</f>
        <v>0</v>
      </c>
      <c r="Q44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1" s="399" t="str">
        <f>IF(ISTEXT(Tabla46[[#This Row],[VALOR EVALUACION DISENO]]),"",IF(Tabla46[[#This Row],[VALOR EVALUACION DISENO]]&gt;96,DATOS!$AV$21,IF(Tabla46[[#This Row],[VALOR EVALUACION DISENO]]&gt;=86,DATOS!$AV$22,DATOS!$AV$23)))</f>
        <v/>
      </c>
      <c r="S441" s="324"/>
      <c r="T441" s="146" t="str">
        <f>IFERROR(VLOOKUP(Tabla46[[#This Row],[% DE CUMPLIMIENTO DE LA EJECUCION DEL CONTROL]],DATOS!$AS$39:$AT$41,2,0),"")</f>
        <v/>
      </c>
      <c r="U441" s="147" t="str">
        <f>IF(Tabla46[[#This Row],[RESULTADO EVALUACIÓN DEL DISEÑO DEL CONTROL]]="","",SUMIFS(DATOS!$AT$50:$AT$58,DATOS!$AR$50:$AR$58,Tabla46[[#This Row],[RESULTADO EVALUACIÓN DEL DISEÑO DEL CONTROL]],DATOS!$AS$50:$AS$58,Tabla46[[#This Row],[RESULTADO EVALUACION DE LA EJECUCION]]))</f>
        <v/>
      </c>
    </row>
    <row r="442" spans="1:21" ht="15" customHeight="1" x14ac:dyDescent="0.25">
      <c r="A442" s="7"/>
      <c r="B442" s="5"/>
      <c r="C442" s="5"/>
      <c r="D442" s="80"/>
      <c r="E442" s="10"/>
      <c r="F442" s="197"/>
      <c r="G442" s="146" t="str">
        <f>IFERROR(VLOOKUP(Tabla46[[#This Row],[ID RIESGO]],'1. IDENTIFICACION DEL RIESGO'!$AB$27:$AL$38,11,0),"")</f>
        <v/>
      </c>
      <c r="H442" s="197"/>
      <c r="I442" s="197"/>
      <c r="J442" s="197"/>
      <c r="K442" s="197"/>
      <c r="L442" s="199"/>
      <c r="M442" s="199"/>
      <c r="N442" s="197" t="str">
        <f>IF(Tabla46[[#This Row],[ID RIESGO]]="","",IF(Tabla46[[#This Row],[DESCRIPCION DEL CONTROL]]="",0,15))</f>
        <v/>
      </c>
      <c r="O442" s="190" t="str">
        <f>IF(Tabla46[[#This Row],[ID RIESGO]]="","",IF(Tabla46[[#This Row],[RESPONSABLE DEL CONTROL (CARGO)]]="",0,20))</f>
        <v/>
      </c>
      <c r="P442" s="399">
        <f>IF(Tabla46[[#This Row],[PERIODICIDAD DE EJECUCIÓN DEL CONTROL]]="",0,20)</f>
        <v>0</v>
      </c>
      <c r="Q44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2" s="399" t="str">
        <f>IF(ISTEXT(Tabla46[[#This Row],[VALOR EVALUACION DISENO]]),"",IF(Tabla46[[#This Row],[VALOR EVALUACION DISENO]]&gt;96,DATOS!$AV$21,IF(Tabla46[[#This Row],[VALOR EVALUACION DISENO]]&gt;=86,DATOS!$AV$22,DATOS!$AV$23)))</f>
        <v/>
      </c>
      <c r="S442" s="324"/>
      <c r="T442" s="146" t="str">
        <f>IFERROR(VLOOKUP(Tabla46[[#This Row],[% DE CUMPLIMIENTO DE LA EJECUCION DEL CONTROL]],DATOS!$AS$39:$AT$41,2,0),"")</f>
        <v/>
      </c>
      <c r="U442" s="147" t="str">
        <f>IF(Tabla46[[#This Row],[RESULTADO EVALUACIÓN DEL DISEÑO DEL CONTROL]]="","",SUMIFS(DATOS!$AT$50:$AT$58,DATOS!$AR$50:$AR$58,Tabla46[[#This Row],[RESULTADO EVALUACIÓN DEL DISEÑO DEL CONTROL]],DATOS!$AS$50:$AS$58,Tabla46[[#This Row],[RESULTADO EVALUACION DE LA EJECUCION]]))</f>
        <v/>
      </c>
    </row>
    <row r="443" spans="1:21" ht="15" customHeight="1" x14ac:dyDescent="0.25">
      <c r="A443" s="7"/>
      <c r="B443" s="5"/>
      <c r="C443" s="5"/>
      <c r="D443" s="80"/>
      <c r="E443" s="10"/>
      <c r="F443" s="197"/>
      <c r="G443" s="146" t="str">
        <f>IFERROR(VLOOKUP(Tabla46[[#This Row],[ID RIESGO]],'1. IDENTIFICACION DEL RIESGO'!$AB$27:$AL$38,11,0),"")</f>
        <v/>
      </c>
      <c r="H443" s="197"/>
      <c r="I443" s="197"/>
      <c r="J443" s="197"/>
      <c r="K443" s="197"/>
      <c r="L443" s="199"/>
      <c r="M443" s="199"/>
      <c r="N443" s="197" t="str">
        <f>IF(Tabla46[[#This Row],[ID RIESGO]]="","",IF(Tabla46[[#This Row],[DESCRIPCION DEL CONTROL]]="",0,15))</f>
        <v/>
      </c>
      <c r="O443" s="190" t="str">
        <f>IF(Tabla46[[#This Row],[ID RIESGO]]="","",IF(Tabla46[[#This Row],[RESPONSABLE DEL CONTROL (CARGO)]]="",0,20))</f>
        <v/>
      </c>
      <c r="P443" s="399">
        <f>IF(Tabla46[[#This Row],[PERIODICIDAD DE EJECUCIÓN DEL CONTROL]]="",0,20)</f>
        <v>0</v>
      </c>
      <c r="Q44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3" s="399" t="str">
        <f>IF(ISTEXT(Tabla46[[#This Row],[VALOR EVALUACION DISENO]]),"",IF(Tabla46[[#This Row],[VALOR EVALUACION DISENO]]&gt;96,DATOS!$AV$21,IF(Tabla46[[#This Row],[VALOR EVALUACION DISENO]]&gt;=86,DATOS!$AV$22,DATOS!$AV$23)))</f>
        <v/>
      </c>
      <c r="S443" s="324"/>
      <c r="T443" s="146" t="str">
        <f>IFERROR(VLOOKUP(Tabla46[[#This Row],[% DE CUMPLIMIENTO DE LA EJECUCION DEL CONTROL]],DATOS!$AS$39:$AT$41,2,0),"")</f>
        <v/>
      </c>
      <c r="U443" s="147" t="str">
        <f>IF(Tabla46[[#This Row],[RESULTADO EVALUACIÓN DEL DISEÑO DEL CONTROL]]="","",SUMIFS(DATOS!$AT$50:$AT$58,DATOS!$AR$50:$AR$58,Tabla46[[#This Row],[RESULTADO EVALUACIÓN DEL DISEÑO DEL CONTROL]],DATOS!$AS$50:$AS$58,Tabla46[[#This Row],[RESULTADO EVALUACION DE LA EJECUCION]]))</f>
        <v/>
      </c>
    </row>
    <row r="444" spans="1:21" ht="15" customHeight="1" x14ac:dyDescent="0.25">
      <c r="A444" s="7"/>
      <c r="B444" s="5"/>
      <c r="C444" s="5"/>
      <c r="D444" s="80"/>
      <c r="E444" s="10"/>
      <c r="F444" s="197"/>
      <c r="G444" s="146" t="str">
        <f>IFERROR(VLOOKUP(Tabla46[[#This Row],[ID RIESGO]],'1. IDENTIFICACION DEL RIESGO'!$AB$27:$AL$38,11,0),"")</f>
        <v/>
      </c>
      <c r="H444" s="197"/>
      <c r="I444" s="197"/>
      <c r="J444" s="197"/>
      <c r="K444" s="197"/>
      <c r="L444" s="199"/>
      <c r="M444" s="199"/>
      <c r="N444" s="197" t="str">
        <f>IF(Tabla46[[#This Row],[ID RIESGO]]="","",IF(Tabla46[[#This Row],[DESCRIPCION DEL CONTROL]]="",0,15))</f>
        <v/>
      </c>
      <c r="O444" s="190" t="str">
        <f>IF(Tabla46[[#This Row],[ID RIESGO]]="","",IF(Tabla46[[#This Row],[RESPONSABLE DEL CONTROL (CARGO)]]="",0,20))</f>
        <v/>
      </c>
      <c r="P444" s="399">
        <f>IF(Tabla46[[#This Row],[PERIODICIDAD DE EJECUCIÓN DEL CONTROL]]="",0,20)</f>
        <v>0</v>
      </c>
      <c r="Q44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4" s="399" t="str">
        <f>IF(ISTEXT(Tabla46[[#This Row],[VALOR EVALUACION DISENO]]),"",IF(Tabla46[[#This Row],[VALOR EVALUACION DISENO]]&gt;96,DATOS!$AV$21,IF(Tabla46[[#This Row],[VALOR EVALUACION DISENO]]&gt;=86,DATOS!$AV$22,DATOS!$AV$23)))</f>
        <v/>
      </c>
      <c r="S444" s="324"/>
      <c r="T444" s="146" t="str">
        <f>IFERROR(VLOOKUP(Tabla46[[#This Row],[% DE CUMPLIMIENTO DE LA EJECUCION DEL CONTROL]],DATOS!$AS$39:$AT$41,2,0),"")</f>
        <v/>
      </c>
      <c r="U444" s="147" t="str">
        <f>IF(Tabla46[[#This Row],[RESULTADO EVALUACIÓN DEL DISEÑO DEL CONTROL]]="","",SUMIFS(DATOS!$AT$50:$AT$58,DATOS!$AR$50:$AR$58,Tabla46[[#This Row],[RESULTADO EVALUACIÓN DEL DISEÑO DEL CONTROL]],DATOS!$AS$50:$AS$58,Tabla46[[#This Row],[RESULTADO EVALUACION DE LA EJECUCION]]))</f>
        <v/>
      </c>
    </row>
    <row r="445" spans="1:21" ht="15" customHeight="1" x14ac:dyDescent="0.25">
      <c r="A445" s="7"/>
      <c r="B445" s="5"/>
      <c r="C445" s="5"/>
      <c r="D445" s="80"/>
      <c r="E445" s="10"/>
      <c r="F445" s="197"/>
      <c r="G445" s="146" t="str">
        <f>IFERROR(VLOOKUP(Tabla46[[#This Row],[ID RIESGO]],'1. IDENTIFICACION DEL RIESGO'!$AB$27:$AL$38,11,0),"")</f>
        <v/>
      </c>
      <c r="H445" s="197"/>
      <c r="I445" s="197"/>
      <c r="J445" s="197"/>
      <c r="K445" s="197"/>
      <c r="L445" s="199"/>
      <c r="M445" s="199"/>
      <c r="N445" s="197" t="str">
        <f>IF(Tabla46[[#This Row],[ID RIESGO]]="","",IF(Tabla46[[#This Row],[DESCRIPCION DEL CONTROL]]="",0,15))</f>
        <v/>
      </c>
      <c r="O445" s="190" t="str">
        <f>IF(Tabla46[[#This Row],[ID RIESGO]]="","",IF(Tabla46[[#This Row],[RESPONSABLE DEL CONTROL (CARGO)]]="",0,20))</f>
        <v/>
      </c>
      <c r="P445" s="399">
        <f>IF(Tabla46[[#This Row],[PERIODICIDAD DE EJECUCIÓN DEL CONTROL]]="",0,20)</f>
        <v>0</v>
      </c>
      <c r="Q44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5" s="399" t="str">
        <f>IF(ISTEXT(Tabla46[[#This Row],[VALOR EVALUACION DISENO]]),"",IF(Tabla46[[#This Row],[VALOR EVALUACION DISENO]]&gt;96,DATOS!$AV$21,IF(Tabla46[[#This Row],[VALOR EVALUACION DISENO]]&gt;=86,DATOS!$AV$22,DATOS!$AV$23)))</f>
        <v/>
      </c>
      <c r="S445" s="324"/>
      <c r="T445" s="146" t="str">
        <f>IFERROR(VLOOKUP(Tabla46[[#This Row],[% DE CUMPLIMIENTO DE LA EJECUCION DEL CONTROL]],DATOS!$AS$39:$AT$41,2,0),"")</f>
        <v/>
      </c>
      <c r="U445" s="147" t="str">
        <f>IF(Tabla46[[#This Row],[RESULTADO EVALUACIÓN DEL DISEÑO DEL CONTROL]]="","",SUMIFS(DATOS!$AT$50:$AT$58,DATOS!$AR$50:$AR$58,Tabla46[[#This Row],[RESULTADO EVALUACIÓN DEL DISEÑO DEL CONTROL]],DATOS!$AS$50:$AS$58,Tabla46[[#This Row],[RESULTADO EVALUACION DE LA EJECUCION]]))</f>
        <v/>
      </c>
    </row>
    <row r="446" spans="1:21" ht="15" customHeight="1" x14ac:dyDescent="0.25">
      <c r="A446" s="7"/>
      <c r="B446" s="5"/>
      <c r="C446" s="5"/>
      <c r="D446" s="80"/>
      <c r="E446" s="10"/>
      <c r="F446" s="197"/>
      <c r="G446" s="146" t="str">
        <f>IFERROR(VLOOKUP(Tabla46[[#This Row],[ID RIESGO]],'1. IDENTIFICACION DEL RIESGO'!$AB$27:$AL$38,11,0),"")</f>
        <v/>
      </c>
      <c r="H446" s="197"/>
      <c r="I446" s="197"/>
      <c r="J446" s="197"/>
      <c r="K446" s="197"/>
      <c r="L446" s="199"/>
      <c r="M446" s="199"/>
      <c r="N446" s="197" t="str">
        <f>IF(Tabla46[[#This Row],[ID RIESGO]]="","",IF(Tabla46[[#This Row],[DESCRIPCION DEL CONTROL]]="",0,15))</f>
        <v/>
      </c>
      <c r="O446" s="190" t="str">
        <f>IF(Tabla46[[#This Row],[ID RIESGO]]="","",IF(Tabla46[[#This Row],[RESPONSABLE DEL CONTROL (CARGO)]]="",0,20))</f>
        <v/>
      </c>
      <c r="P446" s="399">
        <f>IF(Tabla46[[#This Row],[PERIODICIDAD DE EJECUCIÓN DEL CONTROL]]="",0,20)</f>
        <v>0</v>
      </c>
      <c r="Q44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6" s="399" t="str">
        <f>IF(ISTEXT(Tabla46[[#This Row],[VALOR EVALUACION DISENO]]),"",IF(Tabla46[[#This Row],[VALOR EVALUACION DISENO]]&gt;96,DATOS!$AV$21,IF(Tabla46[[#This Row],[VALOR EVALUACION DISENO]]&gt;=86,DATOS!$AV$22,DATOS!$AV$23)))</f>
        <v/>
      </c>
      <c r="S446" s="324"/>
      <c r="T446" s="146" t="str">
        <f>IFERROR(VLOOKUP(Tabla46[[#This Row],[% DE CUMPLIMIENTO DE LA EJECUCION DEL CONTROL]],DATOS!$AS$39:$AT$41,2,0),"")</f>
        <v/>
      </c>
      <c r="U446" s="147" t="str">
        <f>IF(Tabla46[[#This Row],[RESULTADO EVALUACIÓN DEL DISEÑO DEL CONTROL]]="","",SUMIFS(DATOS!$AT$50:$AT$58,DATOS!$AR$50:$AR$58,Tabla46[[#This Row],[RESULTADO EVALUACIÓN DEL DISEÑO DEL CONTROL]],DATOS!$AS$50:$AS$58,Tabla46[[#This Row],[RESULTADO EVALUACION DE LA EJECUCION]]))</f>
        <v/>
      </c>
    </row>
    <row r="447" spans="1:21" ht="15" customHeight="1" x14ac:dyDescent="0.25">
      <c r="A447" s="7"/>
      <c r="B447" s="5"/>
      <c r="C447" s="5"/>
      <c r="D447" s="80"/>
      <c r="E447" s="10"/>
      <c r="F447" s="197"/>
      <c r="G447" s="146" t="str">
        <f>IFERROR(VLOOKUP(Tabla46[[#This Row],[ID RIESGO]],'1. IDENTIFICACION DEL RIESGO'!$AB$27:$AL$38,11,0),"")</f>
        <v/>
      </c>
      <c r="H447" s="197"/>
      <c r="I447" s="197"/>
      <c r="J447" s="197"/>
      <c r="K447" s="197"/>
      <c r="L447" s="199"/>
      <c r="M447" s="199"/>
      <c r="N447" s="197" t="str">
        <f>IF(Tabla46[[#This Row],[ID RIESGO]]="","",IF(Tabla46[[#This Row],[DESCRIPCION DEL CONTROL]]="",0,15))</f>
        <v/>
      </c>
      <c r="O447" s="190" t="str">
        <f>IF(Tabla46[[#This Row],[ID RIESGO]]="","",IF(Tabla46[[#This Row],[RESPONSABLE DEL CONTROL (CARGO)]]="",0,20))</f>
        <v/>
      </c>
      <c r="P447" s="399">
        <f>IF(Tabla46[[#This Row],[PERIODICIDAD DE EJECUCIÓN DEL CONTROL]]="",0,20)</f>
        <v>0</v>
      </c>
      <c r="Q44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7" s="399" t="str">
        <f>IF(ISTEXT(Tabla46[[#This Row],[VALOR EVALUACION DISENO]]),"",IF(Tabla46[[#This Row],[VALOR EVALUACION DISENO]]&gt;96,DATOS!$AV$21,IF(Tabla46[[#This Row],[VALOR EVALUACION DISENO]]&gt;=86,DATOS!$AV$22,DATOS!$AV$23)))</f>
        <v/>
      </c>
      <c r="S447" s="324"/>
      <c r="T447" s="146" t="str">
        <f>IFERROR(VLOOKUP(Tabla46[[#This Row],[% DE CUMPLIMIENTO DE LA EJECUCION DEL CONTROL]],DATOS!$AS$39:$AT$41,2,0),"")</f>
        <v/>
      </c>
      <c r="U447" s="147" t="str">
        <f>IF(Tabla46[[#This Row],[RESULTADO EVALUACIÓN DEL DISEÑO DEL CONTROL]]="","",SUMIFS(DATOS!$AT$50:$AT$58,DATOS!$AR$50:$AR$58,Tabla46[[#This Row],[RESULTADO EVALUACIÓN DEL DISEÑO DEL CONTROL]],DATOS!$AS$50:$AS$58,Tabla46[[#This Row],[RESULTADO EVALUACION DE LA EJECUCION]]))</f>
        <v/>
      </c>
    </row>
    <row r="448" spans="1:21" ht="15" customHeight="1" x14ac:dyDescent="0.25">
      <c r="A448" s="7"/>
      <c r="B448" s="5"/>
      <c r="C448" s="5"/>
      <c r="D448" s="80"/>
      <c r="E448" s="10"/>
      <c r="F448" s="197"/>
      <c r="G448" s="146" t="str">
        <f>IFERROR(VLOOKUP(Tabla46[[#This Row],[ID RIESGO]],'1. IDENTIFICACION DEL RIESGO'!$AB$27:$AL$38,11,0),"")</f>
        <v/>
      </c>
      <c r="H448" s="197"/>
      <c r="I448" s="197"/>
      <c r="J448" s="197"/>
      <c r="K448" s="197"/>
      <c r="L448" s="199"/>
      <c r="M448" s="199"/>
      <c r="N448" s="197" t="str">
        <f>IF(Tabla46[[#This Row],[ID RIESGO]]="","",IF(Tabla46[[#This Row],[DESCRIPCION DEL CONTROL]]="",0,15))</f>
        <v/>
      </c>
      <c r="O448" s="190" t="str">
        <f>IF(Tabla46[[#This Row],[ID RIESGO]]="","",IF(Tabla46[[#This Row],[RESPONSABLE DEL CONTROL (CARGO)]]="",0,20))</f>
        <v/>
      </c>
      <c r="P448" s="399">
        <f>IF(Tabla46[[#This Row],[PERIODICIDAD DE EJECUCIÓN DEL CONTROL]]="",0,20)</f>
        <v>0</v>
      </c>
      <c r="Q44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8" s="399" t="str">
        <f>IF(ISTEXT(Tabla46[[#This Row],[VALOR EVALUACION DISENO]]),"",IF(Tabla46[[#This Row],[VALOR EVALUACION DISENO]]&gt;96,DATOS!$AV$21,IF(Tabla46[[#This Row],[VALOR EVALUACION DISENO]]&gt;=86,DATOS!$AV$22,DATOS!$AV$23)))</f>
        <v/>
      </c>
      <c r="S448" s="324"/>
      <c r="T448" s="146" t="str">
        <f>IFERROR(VLOOKUP(Tabla46[[#This Row],[% DE CUMPLIMIENTO DE LA EJECUCION DEL CONTROL]],DATOS!$AS$39:$AT$41,2,0),"")</f>
        <v/>
      </c>
      <c r="U448" s="147" t="str">
        <f>IF(Tabla46[[#This Row],[RESULTADO EVALUACIÓN DEL DISEÑO DEL CONTROL]]="","",SUMIFS(DATOS!$AT$50:$AT$58,DATOS!$AR$50:$AR$58,Tabla46[[#This Row],[RESULTADO EVALUACIÓN DEL DISEÑO DEL CONTROL]],DATOS!$AS$50:$AS$58,Tabla46[[#This Row],[RESULTADO EVALUACION DE LA EJECUCION]]))</f>
        <v/>
      </c>
    </row>
    <row r="449" spans="1:21" ht="15" customHeight="1" x14ac:dyDescent="0.25">
      <c r="A449" s="7"/>
      <c r="B449" s="5"/>
      <c r="C449" s="5"/>
      <c r="D449" s="80"/>
      <c r="E449" s="10"/>
      <c r="F449" s="197"/>
      <c r="G449" s="146" t="str">
        <f>IFERROR(VLOOKUP(Tabla46[[#This Row],[ID RIESGO]],'1. IDENTIFICACION DEL RIESGO'!$AB$27:$AL$38,11,0),"")</f>
        <v/>
      </c>
      <c r="H449" s="197"/>
      <c r="I449" s="197"/>
      <c r="J449" s="197"/>
      <c r="K449" s="197"/>
      <c r="L449" s="199"/>
      <c r="M449" s="199"/>
      <c r="N449" s="197" t="str">
        <f>IF(Tabla46[[#This Row],[ID RIESGO]]="","",IF(Tabla46[[#This Row],[DESCRIPCION DEL CONTROL]]="",0,15))</f>
        <v/>
      </c>
      <c r="O449" s="190" t="str">
        <f>IF(Tabla46[[#This Row],[ID RIESGO]]="","",IF(Tabla46[[#This Row],[RESPONSABLE DEL CONTROL (CARGO)]]="",0,20))</f>
        <v/>
      </c>
      <c r="P449" s="399">
        <f>IF(Tabla46[[#This Row],[PERIODICIDAD DE EJECUCIÓN DEL CONTROL]]="",0,20)</f>
        <v>0</v>
      </c>
      <c r="Q44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9" s="399" t="str">
        <f>IF(ISTEXT(Tabla46[[#This Row],[VALOR EVALUACION DISENO]]),"",IF(Tabla46[[#This Row],[VALOR EVALUACION DISENO]]&gt;96,DATOS!$AV$21,IF(Tabla46[[#This Row],[VALOR EVALUACION DISENO]]&gt;=86,DATOS!$AV$22,DATOS!$AV$23)))</f>
        <v/>
      </c>
      <c r="S449" s="324"/>
      <c r="T449" s="146" t="str">
        <f>IFERROR(VLOOKUP(Tabla46[[#This Row],[% DE CUMPLIMIENTO DE LA EJECUCION DEL CONTROL]],DATOS!$AS$39:$AT$41,2,0),"")</f>
        <v/>
      </c>
      <c r="U449" s="147" t="str">
        <f>IF(Tabla46[[#This Row],[RESULTADO EVALUACIÓN DEL DISEÑO DEL CONTROL]]="","",SUMIFS(DATOS!$AT$50:$AT$58,DATOS!$AR$50:$AR$58,Tabla46[[#This Row],[RESULTADO EVALUACIÓN DEL DISEÑO DEL CONTROL]],DATOS!$AS$50:$AS$58,Tabla46[[#This Row],[RESULTADO EVALUACION DE LA EJECUCION]]))</f>
        <v/>
      </c>
    </row>
    <row r="450" spans="1:21" ht="15" customHeight="1" x14ac:dyDescent="0.25">
      <c r="A450" s="7"/>
      <c r="B450" s="5"/>
      <c r="C450" s="5"/>
      <c r="D450" s="80"/>
      <c r="E450" s="10"/>
      <c r="F450" s="197"/>
      <c r="G450" s="146" t="str">
        <f>IFERROR(VLOOKUP(Tabla46[[#This Row],[ID RIESGO]],'1. IDENTIFICACION DEL RIESGO'!$AB$27:$AL$38,11,0),"")</f>
        <v/>
      </c>
      <c r="H450" s="197"/>
      <c r="I450" s="197"/>
      <c r="J450" s="197"/>
      <c r="K450" s="197"/>
      <c r="L450" s="199"/>
      <c r="M450" s="199"/>
      <c r="N450" s="197" t="str">
        <f>IF(Tabla46[[#This Row],[ID RIESGO]]="","",IF(Tabla46[[#This Row],[DESCRIPCION DEL CONTROL]]="",0,15))</f>
        <v/>
      </c>
      <c r="O450" s="190" t="str">
        <f>IF(Tabla46[[#This Row],[ID RIESGO]]="","",IF(Tabla46[[#This Row],[RESPONSABLE DEL CONTROL (CARGO)]]="",0,20))</f>
        <v/>
      </c>
      <c r="P450" s="399">
        <f>IF(Tabla46[[#This Row],[PERIODICIDAD DE EJECUCIÓN DEL CONTROL]]="",0,20)</f>
        <v>0</v>
      </c>
      <c r="Q45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0" s="399" t="str">
        <f>IF(ISTEXT(Tabla46[[#This Row],[VALOR EVALUACION DISENO]]),"",IF(Tabla46[[#This Row],[VALOR EVALUACION DISENO]]&gt;96,DATOS!$AV$21,IF(Tabla46[[#This Row],[VALOR EVALUACION DISENO]]&gt;=86,DATOS!$AV$22,DATOS!$AV$23)))</f>
        <v/>
      </c>
      <c r="S450" s="324"/>
      <c r="T450" s="146" t="str">
        <f>IFERROR(VLOOKUP(Tabla46[[#This Row],[% DE CUMPLIMIENTO DE LA EJECUCION DEL CONTROL]],DATOS!$AS$39:$AT$41,2,0),"")</f>
        <v/>
      </c>
      <c r="U450" s="147" t="str">
        <f>IF(Tabla46[[#This Row],[RESULTADO EVALUACIÓN DEL DISEÑO DEL CONTROL]]="","",SUMIFS(DATOS!$AT$50:$AT$58,DATOS!$AR$50:$AR$58,Tabla46[[#This Row],[RESULTADO EVALUACIÓN DEL DISEÑO DEL CONTROL]],DATOS!$AS$50:$AS$58,Tabla46[[#This Row],[RESULTADO EVALUACION DE LA EJECUCION]]))</f>
        <v/>
      </c>
    </row>
    <row r="451" spans="1:21" ht="15" customHeight="1" x14ac:dyDescent="0.25">
      <c r="A451" s="7"/>
      <c r="B451" s="5"/>
      <c r="C451" s="5"/>
      <c r="D451" s="80"/>
      <c r="E451" s="10"/>
      <c r="F451" s="197"/>
      <c r="G451" s="146" t="str">
        <f>IFERROR(VLOOKUP(Tabla46[[#This Row],[ID RIESGO]],'1. IDENTIFICACION DEL RIESGO'!$AB$27:$AL$38,11,0),"")</f>
        <v/>
      </c>
      <c r="H451" s="197"/>
      <c r="I451" s="197"/>
      <c r="J451" s="197"/>
      <c r="K451" s="197"/>
      <c r="L451" s="199"/>
      <c r="M451" s="199"/>
      <c r="N451" s="197" t="str">
        <f>IF(Tabla46[[#This Row],[ID RIESGO]]="","",IF(Tabla46[[#This Row],[DESCRIPCION DEL CONTROL]]="",0,15))</f>
        <v/>
      </c>
      <c r="O451" s="190" t="str">
        <f>IF(Tabla46[[#This Row],[ID RIESGO]]="","",IF(Tabla46[[#This Row],[RESPONSABLE DEL CONTROL (CARGO)]]="",0,20))</f>
        <v/>
      </c>
      <c r="P451" s="399">
        <f>IF(Tabla46[[#This Row],[PERIODICIDAD DE EJECUCIÓN DEL CONTROL]]="",0,20)</f>
        <v>0</v>
      </c>
      <c r="Q45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1" s="399" t="str">
        <f>IF(ISTEXT(Tabla46[[#This Row],[VALOR EVALUACION DISENO]]),"",IF(Tabla46[[#This Row],[VALOR EVALUACION DISENO]]&gt;96,DATOS!$AV$21,IF(Tabla46[[#This Row],[VALOR EVALUACION DISENO]]&gt;=86,DATOS!$AV$22,DATOS!$AV$23)))</f>
        <v/>
      </c>
      <c r="S451" s="324"/>
      <c r="T451" s="146" t="str">
        <f>IFERROR(VLOOKUP(Tabla46[[#This Row],[% DE CUMPLIMIENTO DE LA EJECUCION DEL CONTROL]],DATOS!$AS$39:$AT$41,2,0),"")</f>
        <v/>
      </c>
      <c r="U451" s="147" t="str">
        <f>IF(Tabla46[[#This Row],[RESULTADO EVALUACIÓN DEL DISEÑO DEL CONTROL]]="","",SUMIFS(DATOS!$AT$50:$AT$58,DATOS!$AR$50:$AR$58,Tabla46[[#This Row],[RESULTADO EVALUACIÓN DEL DISEÑO DEL CONTROL]],DATOS!$AS$50:$AS$58,Tabla46[[#This Row],[RESULTADO EVALUACION DE LA EJECUCION]]))</f>
        <v/>
      </c>
    </row>
    <row r="452" spans="1:21" ht="15" customHeight="1" x14ac:dyDescent="0.25">
      <c r="A452" s="7"/>
      <c r="B452" s="5"/>
      <c r="C452" s="5"/>
      <c r="D452" s="80"/>
      <c r="E452" s="10"/>
      <c r="F452" s="197"/>
      <c r="G452" s="146" t="str">
        <f>IFERROR(VLOOKUP(Tabla46[[#This Row],[ID RIESGO]],'1. IDENTIFICACION DEL RIESGO'!$AB$27:$AL$38,11,0),"")</f>
        <v/>
      </c>
      <c r="H452" s="197"/>
      <c r="I452" s="197"/>
      <c r="J452" s="197"/>
      <c r="K452" s="197"/>
      <c r="L452" s="199"/>
      <c r="M452" s="199"/>
      <c r="N452" s="197" t="str">
        <f>IF(Tabla46[[#This Row],[ID RIESGO]]="","",IF(Tabla46[[#This Row],[DESCRIPCION DEL CONTROL]]="",0,15))</f>
        <v/>
      </c>
      <c r="O452" s="190" t="str">
        <f>IF(Tabla46[[#This Row],[ID RIESGO]]="","",IF(Tabla46[[#This Row],[RESPONSABLE DEL CONTROL (CARGO)]]="",0,20))</f>
        <v/>
      </c>
      <c r="P452" s="399">
        <f>IF(Tabla46[[#This Row],[PERIODICIDAD DE EJECUCIÓN DEL CONTROL]]="",0,20)</f>
        <v>0</v>
      </c>
      <c r="Q45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2" s="399" t="str">
        <f>IF(ISTEXT(Tabla46[[#This Row],[VALOR EVALUACION DISENO]]),"",IF(Tabla46[[#This Row],[VALOR EVALUACION DISENO]]&gt;96,DATOS!$AV$21,IF(Tabla46[[#This Row],[VALOR EVALUACION DISENO]]&gt;=86,DATOS!$AV$22,DATOS!$AV$23)))</f>
        <v/>
      </c>
      <c r="S452" s="324"/>
      <c r="T452" s="146" t="str">
        <f>IFERROR(VLOOKUP(Tabla46[[#This Row],[% DE CUMPLIMIENTO DE LA EJECUCION DEL CONTROL]],DATOS!$AS$39:$AT$41,2,0),"")</f>
        <v/>
      </c>
      <c r="U452" s="147" t="str">
        <f>IF(Tabla46[[#This Row],[RESULTADO EVALUACIÓN DEL DISEÑO DEL CONTROL]]="","",SUMIFS(DATOS!$AT$50:$AT$58,DATOS!$AR$50:$AR$58,Tabla46[[#This Row],[RESULTADO EVALUACIÓN DEL DISEÑO DEL CONTROL]],DATOS!$AS$50:$AS$58,Tabla46[[#This Row],[RESULTADO EVALUACION DE LA EJECUCION]]))</f>
        <v/>
      </c>
    </row>
    <row r="453" spans="1:21" ht="15" customHeight="1" x14ac:dyDescent="0.25">
      <c r="A453" s="7"/>
      <c r="B453" s="5"/>
      <c r="C453" s="5"/>
      <c r="D453" s="80"/>
      <c r="E453" s="10"/>
      <c r="F453" s="197"/>
      <c r="G453" s="146" t="str">
        <f>IFERROR(VLOOKUP(Tabla46[[#This Row],[ID RIESGO]],'1. IDENTIFICACION DEL RIESGO'!$AB$27:$AL$38,11,0),"")</f>
        <v/>
      </c>
      <c r="H453" s="197"/>
      <c r="I453" s="197"/>
      <c r="J453" s="197"/>
      <c r="K453" s="197"/>
      <c r="L453" s="199"/>
      <c r="M453" s="199"/>
      <c r="N453" s="197" t="str">
        <f>IF(Tabla46[[#This Row],[ID RIESGO]]="","",IF(Tabla46[[#This Row],[DESCRIPCION DEL CONTROL]]="",0,15))</f>
        <v/>
      </c>
      <c r="O453" s="190" t="str">
        <f>IF(Tabla46[[#This Row],[ID RIESGO]]="","",IF(Tabla46[[#This Row],[RESPONSABLE DEL CONTROL (CARGO)]]="",0,20))</f>
        <v/>
      </c>
      <c r="P453" s="399">
        <f>IF(Tabla46[[#This Row],[PERIODICIDAD DE EJECUCIÓN DEL CONTROL]]="",0,20)</f>
        <v>0</v>
      </c>
      <c r="Q45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3" s="399" t="str">
        <f>IF(ISTEXT(Tabla46[[#This Row],[VALOR EVALUACION DISENO]]),"",IF(Tabla46[[#This Row],[VALOR EVALUACION DISENO]]&gt;96,DATOS!$AV$21,IF(Tabla46[[#This Row],[VALOR EVALUACION DISENO]]&gt;=86,DATOS!$AV$22,DATOS!$AV$23)))</f>
        <v/>
      </c>
      <c r="S453" s="324"/>
      <c r="T453" s="146" t="str">
        <f>IFERROR(VLOOKUP(Tabla46[[#This Row],[% DE CUMPLIMIENTO DE LA EJECUCION DEL CONTROL]],DATOS!$AS$39:$AT$41,2,0),"")</f>
        <v/>
      </c>
      <c r="U453" s="147" t="str">
        <f>IF(Tabla46[[#This Row],[RESULTADO EVALUACIÓN DEL DISEÑO DEL CONTROL]]="","",SUMIFS(DATOS!$AT$50:$AT$58,DATOS!$AR$50:$AR$58,Tabla46[[#This Row],[RESULTADO EVALUACIÓN DEL DISEÑO DEL CONTROL]],DATOS!$AS$50:$AS$58,Tabla46[[#This Row],[RESULTADO EVALUACION DE LA EJECUCION]]))</f>
        <v/>
      </c>
    </row>
    <row r="454" spans="1:21" ht="15" customHeight="1" x14ac:dyDescent="0.25">
      <c r="A454" s="7"/>
      <c r="B454" s="5"/>
      <c r="C454" s="5"/>
      <c r="D454" s="80"/>
      <c r="E454" s="10"/>
      <c r="F454" s="197"/>
      <c r="G454" s="146" t="str">
        <f>IFERROR(VLOOKUP(Tabla46[[#This Row],[ID RIESGO]],'1. IDENTIFICACION DEL RIESGO'!$AB$27:$AL$38,11,0),"")</f>
        <v/>
      </c>
      <c r="H454" s="197"/>
      <c r="I454" s="197"/>
      <c r="J454" s="197"/>
      <c r="K454" s="197"/>
      <c r="L454" s="199"/>
      <c r="M454" s="199"/>
      <c r="N454" s="197" t="str">
        <f>IF(Tabla46[[#This Row],[ID RIESGO]]="","",IF(Tabla46[[#This Row],[DESCRIPCION DEL CONTROL]]="",0,15))</f>
        <v/>
      </c>
      <c r="O454" s="190" t="str">
        <f>IF(Tabla46[[#This Row],[ID RIESGO]]="","",IF(Tabla46[[#This Row],[RESPONSABLE DEL CONTROL (CARGO)]]="",0,20))</f>
        <v/>
      </c>
      <c r="P454" s="399">
        <f>IF(Tabla46[[#This Row],[PERIODICIDAD DE EJECUCIÓN DEL CONTROL]]="",0,20)</f>
        <v>0</v>
      </c>
      <c r="Q45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4" s="399" t="str">
        <f>IF(ISTEXT(Tabla46[[#This Row],[VALOR EVALUACION DISENO]]),"",IF(Tabla46[[#This Row],[VALOR EVALUACION DISENO]]&gt;96,DATOS!$AV$21,IF(Tabla46[[#This Row],[VALOR EVALUACION DISENO]]&gt;=86,DATOS!$AV$22,DATOS!$AV$23)))</f>
        <v/>
      </c>
      <c r="S454" s="324"/>
      <c r="T454" s="146" t="str">
        <f>IFERROR(VLOOKUP(Tabla46[[#This Row],[% DE CUMPLIMIENTO DE LA EJECUCION DEL CONTROL]],DATOS!$AS$39:$AT$41,2,0),"")</f>
        <v/>
      </c>
      <c r="U454" s="147" t="str">
        <f>IF(Tabla46[[#This Row],[RESULTADO EVALUACIÓN DEL DISEÑO DEL CONTROL]]="","",SUMIFS(DATOS!$AT$50:$AT$58,DATOS!$AR$50:$AR$58,Tabla46[[#This Row],[RESULTADO EVALUACIÓN DEL DISEÑO DEL CONTROL]],DATOS!$AS$50:$AS$58,Tabla46[[#This Row],[RESULTADO EVALUACION DE LA EJECUCION]]))</f>
        <v/>
      </c>
    </row>
    <row r="455" spans="1:21" ht="15" customHeight="1" x14ac:dyDescent="0.25">
      <c r="A455" s="7"/>
      <c r="B455" s="5"/>
      <c r="C455" s="5"/>
      <c r="D455" s="80"/>
      <c r="E455" s="10"/>
      <c r="F455" s="197"/>
      <c r="G455" s="146" t="str">
        <f>IFERROR(VLOOKUP(Tabla46[[#This Row],[ID RIESGO]],'1. IDENTIFICACION DEL RIESGO'!$AB$27:$AL$38,11,0),"")</f>
        <v/>
      </c>
      <c r="H455" s="197"/>
      <c r="I455" s="197"/>
      <c r="J455" s="197"/>
      <c r="K455" s="197"/>
      <c r="L455" s="199"/>
      <c r="M455" s="199"/>
      <c r="N455" s="197" t="str">
        <f>IF(Tabla46[[#This Row],[ID RIESGO]]="","",IF(Tabla46[[#This Row],[DESCRIPCION DEL CONTROL]]="",0,15))</f>
        <v/>
      </c>
      <c r="O455" s="190" t="str">
        <f>IF(Tabla46[[#This Row],[ID RIESGO]]="","",IF(Tabla46[[#This Row],[RESPONSABLE DEL CONTROL (CARGO)]]="",0,20))</f>
        <v/>
      </c>
      <c r="P455" s="399">
        <f>IF(Tabla46[[#This Row],[PERIODICIDAD DE EJECUCIÓN DEL CONTROL]]="",0,20)</f>
        <v>0</v>
      </c>
      <c r="Q45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5" s="399" t="str">
        <f>IF(ISTEXT(Tabla46[[#This Row],[VALOR EVALUACION DISENO]]),"",IF(Tabla46[[#This Row],[VALOR EVALUACION DISENO]]&gt;96,DATOS!$AV$21,IF(Tabla46[[#This Row],[VALOR EVALUACION DISENO]]&gt;=86,DATOS!$AV$22,DATOS!$AV$23)))</f>
        <v/>
      </c>
      <c r="S455" s="324"/>
      <c r="T455" s="146" t="str">
        <f>IFERROR(VLOOKUP(Tabla46[[#This Row],[% DE CUMPLIMIENTO DE LA EJECUCION DEL CONTROL]],DATOS!$AS$39:$AT$41,2,0),"")</f>
        <v/>
      </c>
      <c r="U455" s="147" t="str">
        <f>IF(Tabla46[[#This Row],[RESULTADO EVALUACIÓN DEL DISEÑO DEL CONTROL]]="","",SUMIFS(DATOS!$AT$50:$AT$58,DATOS!$AR$50:$AR$58,Tabla46[[#This Row],[RESULTADO EVALUACIÓN DEL DISEÑO DEL CONTROL]],DATOS!$AS$50:$AS$58,Tabla46[[#This Row],[RESULTADO EVALUACION DE LA EJECUCION]]))</f>
        <v/>
      </c>
    </row>
    <row r="456" spans="1:21" ht="15" customHeight="1" x14ac:dyDescent="0.25">
      <c r="A456" s="7"/>
      <c r="B456" s="5"/>
      <c r="C456" s="5"/>
      <c r="D456" s="80"/>
      <c r="E456" s="10"/>
      <c r="F456" s="197"/>
      <c r="G456" s="146" t="str">
        <f>IFERROR(VLOOKUP(Tabla46[[#This Row],[ID RIESGO]],'1. IDENTIFICACION DEL RIESGO'!$AB$27:$AL$38,11,0),"")</f>
        <v/>
      </c>
      <c r="H456" s="197"/>
      <c r="I456" s="197"/>
      <c r="J456" s="197"/>
      <c r="K456" s="197"/>
      <c r="L456" s="199"/>
      <c r="M456" s="199"/>
      <c r="N456" s="197" t="str">
        <f>IF(Tabla46[[#This Row],[ID RIESGO]]="","",IF(Tabla46[[#This Row],[DESCRIPCION DEL CONTROL]]="",0,15))</f>
        <v/>
      </c>
      <c r="O456" s="190" t="str">
        <f>IF(Tabla46[[#This Row],[ID RIESGO]]="","",IF(Tabla46[[#This Row],[RESPONSABLE DEL CONTROL (CARGO)]]="",0,20))</f>
        <v/>
      </c>
      <c r="P456" s="399">
        <f>IF(Tabla46[[#This Row],[PERIODICIDAD DE EJECUCIÓN DEL CONTROL]]="",0,20)</f>
        <v>0</v>
      </c>
      <c r="Q45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6" s="399" t="str">
        <f>IF(ISTEXT(Tabla46[[#This Row],[VALOR EVALUACION DISENO]]),"",IF(Tabla46[[#This Row],[VALOR EVALUACION DISENO]]&gt;96,DATOS!$AV$21,IF(Tabla46[[#This Row],[VALOR EVALUACION DISENO]]&gt;=86,DATOS!$AV$22,DATOS!$AV$23)))</f>
        <v/>
      </c>
      <c r="S456" s="324"/>
      <c r="T456" s="146" t="str">
        <f>IFERROR(VLOOKUP(Tabla46[[#This Row],[% DE CUMPLIMIENTO DE LA EJECUCION DEL CONTROL]],DATOS!$AS$39:$AT$41,2,0),"")</f>
        <v/>
      </c>
      <c r="U456" s="147" t="str">
        <f>IF(Tabla46[[#This Row],[RESULTADO EVALUACIÓN DEL DISEÑO DEL CONTROL]]="","",SUMIFS(DATOS!$AT$50:$AT$58,DATOS!$AR$50:$AR$58,Tabla46[[#This Row],[RESULTADO EVALUACIÓN DEL DISEÑO DEL CONTROL]],DATOS!$AS$50:$AS$58,Tabla46[[#This Row],[RESULTADO EVALUACION DE LA EJECUCION]]))</f>
        <v/>
      </c>
    </row>
    <row r="457" spans="1:21" ht="15" customHeight="1" x14ac:dyDescent="0.25">
      <c r="A457" s="7"/>
      <c r="B457" s="5"/>
      <c r="C457" s="5"/>
      <c r="D457" s="80"/>
      <c r="E457" s="10"/>
      <c r="F457" s="197"/>
      <c r="G457" s="146" t="str">
        <f>IFERROR(VLOOKUP(Tabla46[[#This Row],[ID RIESGO]],'1. IDENTIFICACION DEL RIESGO'!$AB$27:$AL$38,11,0),"")</f>
        <v/>
      </c>
      <c r="H457" s="197"/>
      <c r="I457" s="197"/>
      <c r="J457" s="197"/>
      <c r="K457" s="197"/>
      <c r="L457" s="199"/>
      <c r="M457" s="199"/>
      <c r="N457" s="197" t="str">
        <f>IF(Tabla46[[#This Row],[ID RIESGO]]="","",IF(Tabla46[[#This Row],[DESCRIPCION DEL CONTROL]]="",0,15))</f>
        <v/>
      </c>
      <c r="O457" s="190" t="str">
        <f>IF(Tabla46[[#This Row],[ID RIESGO]]="","",IF(Tabla46[[#This Row],[RESPONSABLE DEL CONTROL (CARGO)]]="",0,20))</f>
        <v/>
      </c>
      <c r="P457" s="399">
        <f>IF(Tabla46[[#This Row],[PERIODICIDAD DE EJECUCIÓN DEL CONTROL]]="",0,20)</f>
        <v>0</v>
      </c>
      <c r="Q45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7" s="399" t="str">
        <f>IF(ISTEXT(Tabla46[[#This Row],[VALOR EVALUACION DISENO]]),"",IF(Tabla46[[#This Row],[VALOR EVALUACION DISENO]]&gt;96,DATOS!$AV$21,IF(Tabla46[[#This Row],[VALOR EVALUACION DISENO]]&gt;=86,DATOS!$AV$22,DATOS!$AV$23)))</f>
        <v/>
      </c>
      <c r="S457" s="324"/>
      <c r="T457" s="146" t="str">
        <f>IFERROR(VLOOKUP(Tabla46[[#This Row],[% DE CUMPLIMIENTO DE LA EJECUCION DEL CONTROL]],DATOS!$AS$39:$AT$41,2,0),"")</f>
        <v/>
      </c>
      <c r="U457" s="147" t="str">
        <f>IF(Tabla46[[#This Row],[RESULTADO EVALUACIÓN DEL DISEÑO DEL CONTROL]]="","",SUMIFS(DATOS!$AT$50:$AT$58,DATOS!$AR$50:$AR$58,Tabla46[[#This Row],[RESULTADO EVALUACIÓN DEL DISEÑO DEL CONTROL]],DATOS!$AS$50:$AS$58,Tabla46[[#This Row],[RESULTADO EVALUACION DE LA EJECUCION]]))</f>
        <v/>
      </c>
    </row>
    <row r="458" spans="1:21" ht="15" customHeight="1" x14ac:dyDescent="0.25">
      <c r="A458" s="7"/>
      <c r="B458" s="5"/>
      <c r="C458" s="5"/>
      <c r="D458" s="80"/>
      <c r="E458" s="10"/>
      <c r="F458" s="197"/>
      <c r="G458" s="146" t="str">
        <f>IFERROR(VLOOKUP(Tabla46[[#This Row],[ID RIESGO]],'1. IDENTIFICACION DEL RIESGO'!$AB$27:$AL$38,11,0),"")</f>
        <v/>
      </c>
      <c r="H458" s="197"/>
      <c r="I458" s="197"/>
      <c r="J458" s="197"/>
      <c r="K458" s="197"/>
      <c r="L458" s="199"/>
      <c r="M458" s="199"/>
      <c r="N458" s="197" t="str">
        <f>IF(Tabla46[[#This Row],[ID RIESGO]]="","",IF(Tabla46[[#This Row],[DESCRIPCION DEL CONTROL]]="",0,15))</f>
        <v/>
      </c>
      <c r="O458" s="190" t="str">
        <f>IF(Tabla46[[#This Row],[ID RIESGO]]="","",IF(Tabla46[[#This Row],[RESPONSABLE DEL CONTROL (CARGO)]]="",0,20))</f>
        <v/>
      </c>
      <c r="P458" s="399">
        <f>IF(Tabla46[[#This Row],[PERIODICIDAD DE EJECUCIÓN DEL CONTROL]]="",0,20)</f>
        <v>0</v>
      </c>
      <c r="Q45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8" s="399" t="str">
        <f>IF(ISTEXT(Tabla46[[#This Row],[VALOR EVALUACION DISENO]]),"",IF(Tabla46[[#This Row],[VALOR EVALUACION DISENO]]&gt;96,DATOS!$AV$21,IF(Tabla46[[#This Row],[VALOR EVALUACION DISENO]]&gt;=86,DATOS!$AV$22,DATOS!$AV$23)))</f>
        <v/>
      </c>
      <c r="S458" s="324"/>
      <c r="T458" s="146" t="str">
        <f>IFERROR(VLOOKUP(Tabla46[[#This Row],[% DE CUMPLIMIENTO DE LA EJECUCION DEL CONTROL]],DATOS!$AS$39:$AT$41,2,0),"")</f>
        <v/>
      </c>
      <c r="U458" s="147" t="str">
        <f>IF(Tabla46[[#This Row],[RESULTADO EVALUACIÓN DEL DISEÑO DEL CONTROL]]="","",SUMIFS(DATOS!$AT$50:$AT$58,DATOS!$AR$50:$AR$58,Tabla46[[#This Row],[RESULTADO EVALUACIÓN DEL DISEÑO DEL CONTROL]],DATOS!$AS$50:$AS$58,Tabla46[[#This Row],[RESULTADO EVALUACION DE LA EJECUCION]]))</f>
        <v/>
      </c>
    </row>
    <row r="459" spans="1:21" ht="15" customHeight="1" x14ac:dyDescent="0.25">
      <c r="A459" s="7"/>
      <c r="B459" s="5"/>
      <c r="C459" s="5"/>
      <c r="D459" s="80"/>
      <c r="E459" s="10"/>
      <c r="F459" s="197"/>
      <c r="G459" s="146" t="str">
        <f>IFERROR(VLOOKUP(Tabla46[[#This Row],[ID RIESGO]],'1. IDENTIFICACION DEL RIESGO'!$AB$27:$AL$38,11,0),"")</f>
        <v/>
      </c>
      <c r="H459" s="197"/>
      <c r="I459" s="197"/>
      <c r="J459" s="197"/>
      <c r="K459" s="197"/>
      <c r="L459" s="199"/>
      <c r="M459" s="199"/>
      <c r="N459" s="197" t="str">
        <f>IF(Tabla46[[#This Row],[ID RIESGO]]="","",IF(Tabla46[[#This Row],[DESCRIPCION DEL CONTROL]]="",0,15))</f>
        <v/>
      </c>
      <c r="O459" s="190" t="str">
        <f>IF(Tabla46[[#This Row],[ID RIESGO]]="","",IF(Tabla46[[#This Row],[RESPONSABLE DEL CONTROL (CARGO)]]="",0,20))</f>
        <v/>
      </c>
      <c r="P459" s="399">
        <f>IF(Tabla46[[#This Row],[PERIODICIDAD DE EJECUCIÓN DEL CONTROL]]="",0,20)</f>
        <v>0</v>
      </c>
      <c r="Q45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9" s="399" t="str">
        <f>IF(ISTEXT(Tabla46[[#This Row],[VALOR EVALUACION DISENO]]),"",IF(Tabla46[[#This Row],[VALOR EVALUACION DISENO]]&gt;96,DATOS!$AV$21,IF(Tabla46[[#This Row],[VALOR EVALUACION DISENO]]&gt;=86,DATOS!$AV$22,DATOS!$AV$23)))</f>
        <v/>
      </c>
      <c r="S459" s="324"/>
      <c r="T459" s="146" t="str">
        <f>IFERROR(VLOOKUP(Tabla46[[#This Row],[% DE CUMPLIMIENTO DE LA EJECUCION DEL CONTROL]],DATOS!$AS$39:$AT$41,2,0),"")</f>
        <v/>
      </c>
      <c r="U459" s="147" t="str">
        <f>IF(Tabla46[[#This Row],[RESULTADO EVALUACIÓN DEL DISEÑO DEL CONTROL]]="","",SUMIFS(DATOS!$AT$50:$AT$58,DATOS!$AR$50:$AR$58,Tabla46[[#This Row],[RESULTADO EVALUACIÓN DEL DISEÑO DEL CONTROL]],DATOS!$AS$50:$AS$58,Tabla46[[#This Row],[RESULTADO EVALUACION DE LA EJECUCION]]))</f>
        <v/>
      </c>
    </row>
    <row r="460" spans="1:21" ht="15" customHeight="1" x14ac:dyDescent="0.25">
      <c r="A460" s="7"/>
      <c r="B460" s="5"/>
      <c r="C460" s="5"/>
      <c r="D460" s="80"/>
      <c r="E460" s="10"/>
      <c r="F460" s="197"/>
      <c r="G460" s="146" t="str">
        <f>IFERROR(VLOOKUP(Tabla46[[#This Row],[ID RIESGO]],'1. IDENTIFICACION DEL RIESGO'!$AB$27:$AL$38,11,0),"")</f>
        <v/>
      </c>
      <c r="H460" s="197"/>
      <c r="I460" s="197"/>
      <c r="J460" s="197"/>
      <c r="K460" s="197"/>
      <c r="L460" s="199"/>
      <c r="M460" s="199"/>
      <c r="N460" s="197" t="str">
        <f>IF(Tabla46[[#This Row],[ID RIESGO]]="","",IF(Tabla46[[#This Row],[DESCRIPCION DEL CONTROL]]="",0,15))</f>
        <v/>
      </c>
      <c r="O460" s="190" t="str">
        <f>IF(Tabla46[[#This Row],[ID RIESGO]]="","",IF(Tabla46[[#This Row],[RESPONSABLE DEL CONTROL (CARGO)]]="",0,20))</f>
        <v/>
      </c>
      <c r="P460" s="399">
        <f>IF(Tabla46[[#This Row],[PERIODICIDAD DE EJECUCIÓN DEL CONTROL]]="",0,20)</f>
        <v>0</v>
      </c>
      <c r="Q46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0" s="399" t="str">
        <f>IF(ISTEXT(Tabla46[[#This Row],[VALOR EVALUACION DISENO]]),"",IF(Tabla46[[#This Row],[VALOR EVALUACION DISENO]]&gt;96,DATOS!$AV$21,IF(Tabla46[[#This Row],[VALOR EVALUACION DISENO]]&gt;=86,DATOS!$AV$22,DATOS!$AV$23)))</f>
        <v/>
      </c>
      <c r="S460" s="324"/>
      <c r="T460" s="146" t="str">
        <f>IFERROR(VLOOKUP(Tabla46[[#This Row],[% DE CUMPLIMIENTO DE LA EJECUCION DEL CONTROL]],DATOS!$AS$39:$AT$41,2,0),"")</f>
        <v/>
      </c>
      <c r="U460" s="147" t="str">
        <f>IF(Tabla46[[#This Row],[RESULTADO EVALUACIÓN DEL DISEÑO DEL CONTROL]]="","",SUMIFS(DATOS!$AT$50:$AT$58,DATOS!$AR$50:$AR$58,Tabla46[[#This Row],[RESULTADO EVALUACIÓN DEL DISEÑO DEL CONTROL]],DATOS!$AS$50:$AS$58,Tabla46[[#This Row],[RESULTADO EVALUACION DE LA EJECUCION]]))</f>
        <v/>
      </c>
    </row>
    <row r="461" spans="1:21" ht="15" customHeight="1" x14ac:dyDescent="0.25">
      <c r="A461" s="7"/>
      <c r="B461" s="5"/>
      <c r="C461" s="5"/>
      <c r="D461" s="80"/>
      <c r="E461" s="10"/>
      <c r="F461" s="197"/>
      <c r="G461" s="146" t="str">
        <f>IFERROR(VLOOKUP(Tabla46[[#This Row],[ID RIESGO]],'1. IDENTIFICACION DEL RIESGO'!$AB$27:$AL$38,11,0),"")</f>
        <v/>
      </c>
      <c r="H461" s="197"/>
      <c r="I461" s="197"/>
      <c r="J461" s="197"/>
      <c r="K461" s="197"/>
      <c r="L461" s="199"/>
      <c r="M461" s="199"/>
      <c r="N461" s="197" t="str">
        <f>IF(Tabla46[[#This Row],[ID RIESGO]]="","",IF(Tabla46[[#This Row],[DESCRIPCION DEL CONTROL]]="",0,15))</f>
        <v/>
      </c>
      <c r="O461" s="190" t="str">
        <f>IF(Tabla46[[#This Row],[ID RIESGO]]="","",IF(Tabla46[[#This Row],[RESPONSABLE DEL CONTROL (CARGO)]]="",0,20))</f>
        <v/>
      </c>
      <c r="P461" s="399">
        <f>IF(Tabla46[[#This Row],[PERIODICIDAD DE EJECUCIÓN DEL CONTROL]]="",0,20)</f>
        <v>0</v>
      </c>
      <c r="Q46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1" s="399" t="str">
        <f>IF(ISTEXT(Tabla46[[#This Row],[VALOR EVALUACION DISENO]]),"",IF(Tabla46[[#This Row],[VALOR EVALUACION DISENO]]&gt;96,DATOS!$AV$21,IF(Tabla46[[#This Row],[VALOR EVALUACION DISENO]]&gt;=86,DATOS!$AV$22,DATOS!$AV$23)))</f>
        <v/>
      </c>
      <c r="S461" s="324"/>
      <c r="T461" s="146" t="str">
        <f>IFERROR(VLOOKUP(Tabla46[[#This Row],[% DE CUMPLIMIENTO DE LA EJECUCION DEL CONTROL]],DATOS!$AS$39:$AT$41,2,0),"")</f>
        <v/>
      </c>
      <c r="U461" s="147" t="str">
        <f>IF(Tabla46[[#This Row],[RESULTADO EVALUACIÓN DEL DISEÑO DEL CONTROL]]="","",SUMIFS(DATOS!$AT$50:$AT$58,DATOS!$AR$50:$AR$58,Tabla46[[#This Row],[RESULTADO EVALUACIÓN DEL DISEÑO DEL CONTROL]],DATOS!$AS$50:$AS$58,Tabla46[[#This Row],[RESULTADO EVALUACION DE LA EJECUCION]]))</f>
        <v/>
      </c>
    </row>
    <row r="462" spans="1:21" ht="15" customHeight="1" x14ac:dyDescent="0.25">
      <c r="A462" s="7"/>
      <c r="B462" s="5"/>
      <c r="C462" s="5"/>
      <c r="D462" s="80"/>
      <c r="E462" s="10"/>
      <c r="F462" s="197"/>
      <c r="G462" s="146" t="str">
        <f>IFERROR(VLOOKUP(Tabla46[[#This Row],[ID RIESGO]],'1. IDENTIFICACION DEL RIESGO'!$AB$27:$AL$38,11,0),"")</f>
        <v/>
      </c>
      <c r="H462" s="197"/>
      <c r="I462" s="197"/>
      <c r="J462" s="197"/>
      <c r="K462" s="197"/>
      <c r="L462" s="199"/>
      <c r="M462" s="199"/>
      <c r="N462" s="197" t="str">
        <f>IF(Tabla46[[#This Row],[ID RIESGO]]="","",IF(Tabla46[[#This Row],[DESCRIPCION DEL CONTROL]]="",0,15))</f>
        <v/>
      </c>
      <c r="O462" s="190" t="str">
        <f>IF(Tabla46[[#This Row],[ID RIESGO]]="","",IF(Tabla46[[#This Row],[RESPONSABLE DEL CONTROL (CARGO)]]="",0,20))</f>
        <v/>
      </c>
      <c r="P462" s="399">
        <f>IF(Tabla46[[#This Row],[PERIODICIDAD DE EJECUCIÓN DEL CONTROL]]="",0,20)</f>
        <v>0</v>
      </c>
      <c r="Q46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2" s="399" t="str">
        <f>IF(ISTEXT(Tabla46[[#This Row],[VALOR EVALUACION DISENO]]),"",IF(Tabla46[[#This Row],[VALOR EVALUACION DISENO]]&gt;96,DATOS!$AV$21,IF(Tabla46[[#This Row],[VALOR EVALUACION DISENO]]&gt;=86,DATOS!$AV$22,DATOS!$AV$23)))</f>
        <v/>
      </c>
      <c r="S462" s="324"/>
      <c r="T462" s="146" t="str">
        <f>IFERROR(VLOOKUP(Tabla46[[#This Row],[% DE CUMPLIMIENTO DE LA EJECUCION DEL CONTROL]],DATOS!$AS$39:$AT$41,2,0),"")</f>
        <v/>
      </c>
      <c r="U462" s="147" t="str">
        <f>IF(Tabla46[[#This Row],[RESULTADO EVALUACIÓN DEL DISEÑO DEL CONTROL]]="","",SUMIFS(DATOS!$AT$50:$AT$58,DATOS!$AR$50:$AR$58,Tabla46[[#This Row],[RESULTADO EVALUACIÓN DEL DISEÑO DEL CONTROL]],DATOS!$AS$50:$AS$58,Tabla46[[#This Row],[RESULTADO EVALUACION DE LA EJECUCION]]))</f>
        <v/>
      </c>
    </row>
    <row r="463" spans="1:21" ht="15" customHeight="1" x14ac:dyDescent="0.25">
      <c r="A463" s="7"/>
      <c r="B463" s="5"/>
      <c r="C463" s="5"/>
      <c r="D463" s="80"/>
      <c r="E463" s="10"/>
      <c r="F463" s="197"/>
      <c r="G463" s="146" t="str">
        <f>IFERROR(VLOOKUP(Tabla46[[#This Row],[ID RIESGO]],'1. IDENTIFICACION DEL RIESGO'!$AB$27:$AL$38,11,0),"")</f>
        <v/>
      </c>
      <c r="H463" s="197"/>
      <c r="I463" s="197"/>
      <c r="J463" s="197"/>
      <c r="K463" s="197"/>
      <c r="L463" s="199"/>
      <c r="M463" s="199"/>
      <c r="N463" s="197" t="str">
        <f>IF(Tabla46[[#This Row],[ID RIESGO]]="","",IF(Tabla46[[#This Row],[DESCRIPCION DEL CONTROL]]="",0,15))</f>
        <v/>
      </c>
      <c r="O463" s="190" t="str">
        <f>IF(Tabla46[[#This Row],[ID RIESGO]]="","",IF(Tabla46[[#This Row],[RESPONSABLE DEL CONTROL (CARGO)]]="",0,20))</f>
        <v/>
      </c>
      <c r="P463" s="399">
        <f>IF(Tabla46[[#This Row],[PERIODICIDAD DE EJECUCIÓN DEL CONTROL]]="",0,20)</f>
        <v>0</v>
      </c>
      <c r="Q46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3" s="399" t="str">
        <f>IF(ISTEXT(Tabla46[[#This Row],[VALOR EVALUACION DISENO]]),"",IF(Tabla46[[#This Row],[VALOR EVALUACION DISENO]]&gt;96,DATOS!$AV$21,IF(Tabla46[[#This Row],[VALOR EVALUACION DISENO]]&gt;=86,DATOS!$AV$22,DATOS!$AV$23)))</f>
        <v/>
      </c>
      <c r="S463" s="324"/>
      <c r="T463" s="146" t="str">
        <f>IFERROR(VLOOKUP(Tabla46[[#This Row],[% DE CUMPLIMIENTO DE LA EJECUCION DEL CONTROL]],DATOS!$AS$39:$AT$41,2,0),"")</f>
        <v/>
      </c>
      <c r="U463" s="147" t="str">
        <f>IF(Tabla46[[#This Row],[RESULTADO EVALUACIÓN DEL DISEÑO DEL CONTROL]]="","",SUMIFS(DATOS!$AT$50:$AT$58,DATOS!$AR$50:$AR$58,Tabla46[[#This Row],[RESULTADO EVALUACIÓN DEL DISEÑO DEL CONTROL]],DATOS!$AS$50:$AS$58,Tabla46[[#This Row],[RESULTADO EVALUACION DE LA EJECUCION]]))</f>
        <v/>
      </c>
    </row>
    <row r="464" spans="1:21" ht="15" customHeight="1" x14ac:dyDescent="0.25">
      <c r="A464" s="7"/>
      <c r="B464" s="5"/>
      <c r="C464" s="5"/>
      <c r="D464" s="80"/>
      <c r="E464" s="10"/>
      <c r="F464" s="197"/>
      <c r="G464" s="146" t="str">
        <f>IFERROR(VLOOKUP(Tabla46[[#This Row],[ID RIESGO]],'1. IDENTIFICACION DEL RIESGO'!$AB$27:$AL$38,11,0),"")</f>
        <v/>
      </c>
      <c r="H464" s="197"/>
      <c r="I464" s="197"/>
      <c r="J464" s="197"/>
      <c r="K464" s="197"/>
      <c r="L464" s="199"/>
      <c r="M464" s="199"/>
      <c r="N464" s="197" t="str">
        <f>IF(Tabla46[[#This Row],[ID RIESGO]]="","",IF(Tabla46[[#This Row],[DESCRIPCION DEL CONTROL]]="",0,15))</f>
        <v/>
      </c>
      <c r="O464" s="190" t="str">
        <f>IF(Tabla46[[#This Row],[ID RIESGO]]="","",IF(Tabla46[[#This Row],[RESPONSABLE DEL CONTROL (CARGO)]]="",0,20))</f>
        <v/>
      </c>
      <c r="P464" s="399">
        <f>IF(Tabla46[[#This Row],[PERIODICIDAD DE EJECUCIÓN DEL CONTROL]]="",0,20)</f>
        <v>0</v>
      </c>
      <c r="Q46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4" s="399" t="str">
        <f>IF(ISTEXT(Tabla46[[#This Row],[VALOR EVALUACION DISENO]]),"",IF(Tabla46[[#This Row],[VALOR EVALUACION DISENO]]&gt;96,DATOS!$AV$21,IF(Tabla46[[#This Row],[VALOR EVALUACION DISENO]]&gt;=86,DATOS!$AV$22,DATOS!$AV$23)))</f>
        <v/>
      </c>
      <c r="S464" s="324"/>
      <c r="T464" s="146" t="str">
        <f>IFERROR(VLOOKUP(Tabla46[[#This Row],[% DE CUMPLIMIENTO DE LA EJECUCION DEL CONTROL]],DATOS!$AS$39:$AT$41,2,0),"")</f>
        <v/>
      </c>
      <c r="U464" s="147" t="str">
        <f>IF(Tabla46[[#This Row],[RESULTADO EVALUACIÓN DEL DISEÑO DEL CONTROL]]="","",SUMIFS(DATOS!$AT$50:$AT$58,DATOS!$AR$50:$AR$58,Tabla46[[#This Row],[RESULTADO EVALUACIÓN DEL DISEÑO DEL CONTROL]],DATOS!$AS$50:$AS$58,Tabla46[[#This Row],[RESULTADO EVALUACION DE LA EJECUCION]]))</f>
        <v/>
      </c>
    </row>
    <row r="465" spans="1:21" ht="15" customHeight="1" x14ac:dyDescent="0.25">
      <c r="A465" s="7"/>
      <c r="B465" s="5"/>
      <c r="C465" s="5"/>
      <c r="D465" s="80"/>
      <c r="E465" s="10"/>
      <c r="F465" s="197"/>
      <c r="G465" s="146" t="str">
        <f>IFERROR(VLOOKUP(Tabla46[[#This Row],[ID RIESGO]],'1. IDENTIFICACION DEL RIESGO'!$AB$27:$AL$38,11,0),"")</f>
        <v/>
      </c>
      <c r="H465" s="197"/>
      <c r="I465" s="197"/>
      <c r="J465" s="197"/>
      <c r="K465" s="197"/>
      <c r="L465" s="199"/>
      <c r="M465" s="199"/>
      <c r="N465" s="197" t="str">
        <f>IF(Tabla46[[#This Row],[ID RIESGO]]="","",IF(Tabla46[[#This Row],[DESCRIPCION DEL CONTROL]]="",0,15))</f>
        <v/>
      </c>
      <c r="O465" s="190" t="str">
        <f>IF(Tabla46[[#This Row],[ID RIESGO]]="","",IF(Tabla46[[#This Row],[RESPONSABLE DEL CONTROL (CARGO)]]="",0,20))</f>
        <v/>
      </c>
      <c r="P465" s="399">
        <f>IF(Tabla46[[#This Row],[PERIODICIDAD DE EJECUCIÓN DEL CONTROL]]="",0,20)</f>
        <v>0</v>
      </c>
      <c r="Q46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5" s="399" t="str">
        <f>IF(ISTEXT(Tabla46[[#This Row],[VALOR EVALUACION DISENO]]),"",IF(Tabla46[[#This Row],[VALOR EVALUACION DISENO]]&gt;96,DATOS!$AV$21,IF(Tabla46[[#This Row],[VALOR EVALUACION DISENO]]&gt;=86,DATOS!$AV$22,DATOS!$AV$23)))</f>
        <v/>
      </c>
      <c r="S465" s="324"/>
      <c r="T465" s="146" t="str">
        <f>IFERROR(VLOOKUP(Tabla46[[#This Row],[% DE CUMPLIMIENTO DE LA EJECUCION DEL CONTROL]],DATOS!$AS$39:$AT$41,2,0),"")</f>
        <v/>
      </c>
      <c r="U465" s="147" t="str">
        <f>IF(Tabla46[[#This Row],[RESULTADO EVALUACIÓN DEL DISEÑO DEL CONTROL]]="","",SUMIFS(DATOS!$AT$50:$AT$58,DATOS!$AR$50:$AR$58,Tabla46[[#This Row],[RESULTADO EVALUACIÓN DEL DISEÑO DEL CONTROL]],DATOS!$AS$50:$AS$58,Tabla46[[#This Row],[RESULTADO EVALUACION DE LA EJECUCION]]))</f>
        <v/>
      </c>
    </row>
    <row r="466" spans="1:21" ht="15" customHeight="1" x14ac:dyDescent="0.25">
      <c r="A466" s="7"/>
      <c r="B466" s="5"/>
      <c r="C466" s="5"/>
      <c r="D466" s="80"/>
      <c r="E466" s="10"/>
      <c r="F466" s="197"/>
      <c r="G466" s="146" t="str">
        <f>IFERROR(VLOOKUP(Tabla46[[#This Row],[ID RIESGO]],'1. IDENTIFICACION DEL RIESGO'!$AB$27:$AL$38,11,0),"")</f>
        <v/>
      </c>
      <c r="H466" s="197"/>
      <c r="I466" s="197"/>
      <c r="J466" s="197"/>
      <c r="K466" s="197"/>
      <c r="L466" s="199"/>
      <c r="M466" s="199"/>
      <c r="N466" s="197" t="str">
        <f>IF(Tabla46[[#This Row],[ID RIESGO]]="","",IF(Tabla46[[#This Row],[DESCRIPCION DEL CONTROL]]="",0,15))</f>
        <v/>
      </c>
      <c r="O466" s="190" t="str">
        <f>IF(Tabla46[[#This Row],[ID RIESGO]]="","",IF(Tabla46[[#This Row],[RESPONSABLE DEL CONTROL (CARGO)]]="",0,20))</f>
        <v/>
      </c>
      <c r="P466" s="399">
        <f>IF(Tabla46[[#This Row],[PERIODICIDAD DE EJECUCIÓN DEL CONTROL]]="",0,20)</f>
        <v>0</v>
      </c>
      <c r="Q46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6" s="399" t="str">
        <f>IF(ISTEXT(Tabla46[[#This Row],[VALOR EVALUACION DISENO]]),"",IF(Tabla46[[#This Row],[VALOR EVALUACION DISENO]]&gt;96,DATOS!$AV$21,IF(Tabla46[[#This Row],[VALOR EVALUACION DISENO]]&gt;=86,DATOS!$AV$22,DATOS!$AV$23)))</f>
        <v/>
      </c>
      <c r="S466" s="324"/>
      <c r="T466" s="146" t="str">
        <f>IFERROR(VLOOKUP(Tabla46[[#This Row],[% DE CUMPLIMIENTO DE LA EJECUCION DEL CONTROL]],DATOS!$AS$39:$AT$41,2,0),"")</f>
        <v/>
      </c>
      <c r="U466" s="147" t="str">
        <f>IF(Tabla46[[#This Row],[RESULTADO EVALUACIÓN DEL DISEÑO DEL CONTROL]]="","",SUMIFS(DATOS!$AT$50:$AT$58,DATOS!$AR$50:$AR$58,Tabla46[[#This Row],[RESULTADO EVALUACIÓN DEL DISEÑO DEL CONTROL]],DATOS!$AS$50:$AS$58,Tabla46[[#This Row],[RESULTADO EVALUACION DE LA EJECUCION]]))</f>
        <v/>
      </c>
    </row>
    <row r="467" spans="1:21" ht="15" customHeight="1" x14ac:dyDescent="0.25">
      <c r="A467" s="7"/>
      <c r="B467" s="5"/>
      <c r="C467" s="5"/>
      <c r="D467" s="80"/>
      <c r="E467" s="10"/>
      <c r="F467" s="197"/>
      <c r="G467" s="146" t="str">
        <f>IFERROR(VLOOKUP(Tabla46[[#This Row],[ID RIESGO]],'1. IDENTIFICACION DEL RIESGO'!$AB$27:$AL$38,11,0),"")</f>
        <v/>
      </c>
      <c r="H467" s="197"/>
      <c r="I467" s="197"/>
      <c r="J467" s="197"/>
      <c r="K467" s="197"/>
      <c r="L467" s="199"/>
      <c r="M467" s="199"/>
      <c r="N467" s="197" t="str">
        <f>IF(Tabla46[[#This Row],[ID RIESGO]]="","",IF(Tabla46[[#This Row],[DESCRIPCION DEL CONTROL]]="",0,15))</f>
        <v/>
      </c>
      <c r="O467" s="190" t="str">
        <f>IF(Tabla46[[#This Row],[ID RIESGO]]="","",IF(Tabla46[[#This Row],[RESPONSABLE DEL CONTROL (CARGO)]]="",0,20))</f>
        <v/>
      </c>
      <c r="P467" s="399">
        <f>IF(Tabla46[[#This Row],[PERIODICIDAD DE EJECUCIÓN DEL CONTROL]]="",0,20)</f>
        <v>0</v>
      </c>
      <c r="Q46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7" s="399" t="str">
        <f>IF(ISTEXT(Tabla46[[#This Row],[VALOR EVALUACION DISENO]]),"",IF(Tabla46[[#This Row],[VALOR EVALUACION DISENO]]&gt;96,DATOS!$AV$21,IF(Tabla46[[#This Row],[VALOR EVALUACION DISENO]]&gt;=86,DATOS!$AV$22,DATOS!$AV$23)))</f>
        <v/>
      </c>
      <c r="S467" s="324"/>
      <c r="T467" s="146" t="str">
        <f>IFERROR(VLOOKUP(Tabla46[[#This Row],[% DE CUMPLIMIENTO DE LA EJECUCION DEL CONTROL]],DATOS!$AS$39:$AT$41,2,0),"")</f>
        <v/>
      </c>
      <c r="U467" s="147" t="str">
        <f>IF(Tabla46[[#This Row],[RESULTADO EVALUACIÓN DEL DISEÑO DEL CONTROL]]="","",SUMIFS(DATOS!$AT$50:$AT$58,DATOS!$AR$50:$AR$58,Tabla46[[#This Row],[RESULTADO EVALUACIÓN DEL DISEÑO DEL CONTROL]],DATOS!$AS$50:$AS$58,Tabla46[[#This Row],[RESULTADO EVALUACION DE LA EJECUCION]]))</f>
        <v/>
      </c>
    </row>
    <row r="468" spans="1:21" ht="15" customHeight="1" x14ac:dyDescent="0.25">
      <c r="A468" s="7"/>
      <c r="B468" s="5"/>
      <c r="C468" s="5"/>
      <c r="D468" s="80"/>
      <c r="E468" s="10"/>
      <c r="F468" s="197"/>
      <c r="G468" s="146" t="str">
        <f>IFERROR(VLOOKUP(Tabla46[[#This Row],[ID RIESGO]],'1. IDENTIFICACION DEL RIESGO'!$AB$27:$AL$38,11,0),"")</f>
        <v/>
      </c>
      <c r="H468" s="197"/>
      <c r="I468" s="197"/>
      <c r="J468" s="197"/>
      <c r="K468" s="197"/>
      <c r="L468" s="199"/>
      <c r="M468" s="199"/>
      <c r="N468" s="197" t="str">
        <f>IF(Tabla46[[#This Row],[ID RIESGO]]="","",IF(Tabla46[[#This Row],[DESCRIPCION DEL CONTROL]]="",0,15))</f>
        <v/>
      </c>
      <c r="O468" s="190" t="str">
        <f>IF(Tabla46[[#This Row],[ID RIESGO]]="","",IF(Tabla46[[#This Row],[RESPONSABLE DEL CONTROL (CARGO)]]="",0,20))</f>
        <v/>
      </c>
      <c r="P468" s="399">
        <f>IF(Tabla46[[#This Row],[PERIODICIDAD DE EJECUCIÓN DEL CONTROL]]="",0,20)</f>
        <v>0</v>
      </c>
      <c r="Q46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8" s="399" t="str">
        <f>IF(ISTEXT(Tabla46[[#This Row],[VALOR EVALUACION DISENO]]),"",IF(Tabla46[[#This Row],[VALOR EVALUACION DISENO]]&gt;96,DATOS!$AV$21,IF(Tabla46[[#This Row],[VALOR EVALUACION DISENO]]&gt;=86,DATOS!$AV$22,DATOS!$AV$23)))</f>
        <v/>
      </c>
      <c r="S468" s="324"/>
      <c r="T468" s="146" t="str">
        <f>IFERROR(VLOOKUP(Tabla46[[#This Row],[% DE CUMPLIMIENTO DE LA EJECUCION DEL CONTROL]],DATOS!$AS$39:$AT$41,2,0),"")</f>
        <v/>
      </c>
      <c r="U468" s="147" t="str">
        <f>IF(Tabla46[[#This Row],[RESULTADO EVALUACIÓN DEL DISEÑO DEL CONTROL]]="","",SUMIFS(DATOS!$AT$50:$AT$58,DATOS!$AR$50:$AR$58,Tabla46[[#This Row],[RESULTADO EVALUACIÓN DEL DISEÑO DEL CONTROL]],DATOS!$AS$50:$AS$58,Tabla46[[#This Row],[RESULTADO EVALUACION DE LA EJECUCION]]))</f>
        <v/>
      </c>
    </row>
    <row r="469" spans="1:21" ht="15" customHeight="1" x14ac:dyDescent="0.25">
      <c r="A469" s="7"/>
      <c r="B469" s="5"/>
      <c r="C469" s="5"/>
      <c r="D469" s="80"/>
      <c r="E469" s="10"/>
      <c r="F469" s="197"/>
      <c r="G469" s="146" t="str">
        <f>IFERROR(VLOOKUP(Tabla46[[#This Row],[ID RIESGO]],'1. IDENTIFICACION DEL RIESGO'!$AB$27:$AL$38,11,0),"")</f>
        <v/>
      </c>
      <c r="H469" s="197"/>
      <c r="I469" s="197"/>
      <c r="J469" s="197"/>
      <c r="K469" s="197"/>
      <c r="L469" s="199"/>
      <c r="M469" s="199"/>
      <c r="N469" s="197" t="str">
        <f>IF(Tabla46[[#This Row],[ID RIESGO]]="","",IF(Tabla46[[#This Row],[DESCRIPCION DEL CONTROL]]="",0,15))</f>
        <v/>
      </c>
      <c r="O469" s="190" t="str">
        <f>IF(Tabla46[[#This Row],[ID RIESGO]]="","",IF(Tabla46[[#This Row],[RESPONSABLE DEL CONTROL (CARGO)]]="",0,20))</f>
        <v/>
      </c>
      <c r="P469" s="399">
        <f>IF(Tabla46[[#This Row],[PERIODICIDAD DE EJECUCIÓN DEL CONTROL]]="",0,20)</f>
        <v>0</v>
      </c>
      <c r="Q46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9" s="399" t="str">
        <f>IF(ISTEXT(Tabla46[[#This Row],[VALOR EVALUACION DISENO]]),"",IF(Tabla46[[#This Row],[VALOR EVALUACION DISENO]]&gt;96,DATOS!$AV$21,IF(Tabla46[[#This Row],[VALOR EVALUACION DISENO]]&gt;=86,DATOS!$AV$22,DATOS!$AV$23)))</f>
        <v/>
      </c>
      <c r="S469" s="324"/>
      <c r="T469" s="146" t="str">
        <f>IFERROR(VLOOKUP(Tabla46[[#This Row],[% DE CUMPLIMIENTO DE LA EJECUCION DEL CONTROL]],DATOS!$AS$39:$AT$41,2,0),"")</f>
        <v/>
      </c>
      <c r="U469" s="147" t="str">
        <f>IF(Tabla46[[#This Row],[RESULTADO EVALUACIÓN DEL DISEÑO DEL CONTROL]]="","",SUMIFS(DATOS!$AT$50:$AT$58,DATOS!$AR$50:$AR$58,Tabla46[[#This Row],[RESULTADO EVALUACIÓN DEL DISEÑO DEL CONTROL]],DATOS!$AS$50:$AS$58,Tabla46[[#This Row],[RESULTADO EVALUACION DE LA EJECUCION]]))</f>
        <v/>
      </c>
    </row>
    <row r="470" spans="1:21" ht="15" customHeight="1" x14ac:dyDescent="0.25">
      <c r="A470" s="7"/>
      <c r="B470" s="5"/>
      <c r="C470" s="5"/>
      <c r="D470" s="80"/>
      <c r="E470" s="10"/>
      <c r="F470" s="197"/>
      <c r="G470" s="146" t="str">
        <f>IFERROR(VLOOKUP(Tabla46[[#This Row],[ID RIESGO]],'1. IDENTIFICACION DEL RIESGO'!$AB$27:$AL$38,11,0),"")</f>
        <v/>
      </c>
      <c r="H470" s="197"/>
      <c r="I470" s="197"/>
      <c r="J470" s="197"/>
      <c r="K470" s="197"/>
      <c r="L470" s="199"/>
      <c r="M470" s="199"/>
      <c r="N470" s="197" t="str">
        <f>IF(Tabla46[[#This Row],[ID RIESGO]]="","",IF(Tabla46[[#This Row],[DESCRIPCION DEL CONTROL]]="",0,15))</f>
        <v/>
      </c>
      <c r="O470" s="190" t="str">
        <f>IF(Tabla46[[#This Row],[ID RIESGO]]="","",IF(Tabla46[[#This Row],[RESPONSABLE DEL CONTROL (CARGO)]]="",0,20))</f>
        <v/>
      </c>
      <c r="P470" s="399">
        <f>IF(Tabla46[[#This Row],[PERIODICIDAD DE EJECUCIÓN DEL CONTROL]]="",0,20)</f>
        <v>0</v>
      </c>
      <c r="Q47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0" s="399" t="str">
        <f>IF(ISTEXT(Tabla46[[#This Row],[VALOR EVALUACION DISENO]]),"",IF(Tabla46[[#This Row],[VALOR EVALUACION DISENO]]&gt;96,DATOS!$AV$21,IF(Tabla46[[#This Row],[VALOR EVALUACION DISENO]]&gt;=86,DATOS!$AV$22,DATOS!$AV$23)))</f>
        <v/>
      </c>
      <c r="S470" s="324"/>
      <c r="T470" s="146" t="str">
        <f>IFERROR(VLOOKUP(Tabla46[[#This Row],[% DE CUMPLIMIENTO DE LA EJECUCION DEL CONTROL]],DATOS!$AS$39:$AT$41,2,0),"")</f>
        <v/>
      </c>
      <c r="U470" s="147" t="str">
        <f>IF(Tabla46[[#This Row],[RESULTADO EVALUACIÓN DEL DISEÑO DEL CONTROL]]="","",SUMIFS(DATOS!$AT$50:$AT$58,DATOS!$AR$50:$AR$58,Tabla46[[#This Row],[RESULTADO EVALUACIÓN DEL DISEÑO DEL CONTROL]],DATOS!$AS$50:$AS$58,Tabla46[[#This Row],[RESULTADO EVALUACION DE LA EJECUCION]]))</f>
        <v/>
      </c>
    </row>
    <row r="471" spans="1:21" ht="15" customHeight="1" x14ac:dyDescent="0.25">
      <c r="A471" s="7"/>
      <c r="B471" s="5"/>
      <c r="C471" s="5"/>
      <c r="D471" s="80"/>
      <c r="E471" s="10"/>
      <c r="F471" s="197"/>
      <c r="G471" s="146" t="str">
        <f>IFERROR(VLOOKUP(Tabla46[[#This Row],[ID RIESGO]],'1. IDENTIFICACION DEL RIESGO'!$AB$27:$AL$38,11,0),"")</f>
        <v/>
      </c>
      <c r="H471" s="197"/>
      <c r="I471" s="197"/>
      <c r="J471" s="197"/>
      <c r="K471" s="197"/>
      <c r="L471" s="199"/>
      <c r="M471" s="199"/>
      <c r="N471" s="197" t="str">
        <f>IF(Tabla46[[#This Row],[ID RIESGO]]="","",IF(Tabla46[[#This Row],[DESCRIPCION DEL CONTROL]]="",0,15))</f>
        <v/>
      </c>
      <c r="O471" s="190" t="str">
        <f>IF(Tabla46[[#This Row],[ID RIESGO]]="","",IF(Tabla46[[#This Row],[RESPONSABLE DEL CONTROL (CARGO)]]="",0,20))</f>
        <v/>
      </c>
      <c r="P471" s="399">
        <f>IF(Tabla46[[#This Row],[PERIODICIDAD DE EJECUCIÓN DEL CONTROL]]="",0,20)</f>
        <v>0</v>
      </c>
      <c r="Q47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1" s="399" t="str">
        <f>IF(ISTEXT(Tabla46[[#This Row],[VALOR EVALUACION DISENO]]),"",IF(Tabla46[[#This Row],[VALOR EVALUACION DISENO]]&gt;96,DATOS!$AV$21,IF(Tabla46[[#This Row],[VALOR EVALUACION DISENO]]&gt;=86,DATOS!$AV$22,DATOS!$AV$23)))</f>
        <v/>
      </c>
      <c r="S471" s="324"/>
      <c r="T471" s="146" t="str">
        <f>IFERROR(VLOOKUP(Tabla46[[#This Row],[% DE CUMPLIMIENTO DE LA EJECUCION DEL CONTROL]],DATOS!$AS$39:$AT$41,2,0),"")</f>
        <v/>
      </c>
      <c r="U471" s="147" t="str">
        <f>IF(Tabla46[[#This Row],[RESULTADO EVALUACIÓN DEL DISEÑO DEL CONTROL]]="","",SUMIFS(DATOS!$AT$50:$AT$58,DATOS!$AR$50:$AR$58,Tabla46[[#This Row],[RESULTADO EVALUACIÓN DEL DISEÑO DEL CONTROL]],DATOS!$AS$50:$AS$58,Tabla46[[#This Row],[RESULTADO EVALUACION DE LA EJECUCION]]))</f>
        <v/>
      </c>
    </row>
    <row r="472" spans="1:21" ht="15" customHeight="1" x14ac:dyDescent="0.25">
      <c r="A472" s="7"/>
      <c r="B472" s="5"/>
      <c r="C472" s="5"/>
      <c r="D472" s="80"/>
      <c r="E472" s="10"/>
      <c r="F472" s="197"/>
      <c r="G472" s="146" t="str">
        <f>IFERROR(VLOOKUP(Tabla46[[#This Row],[ID RIESGO]],'1. IDENTIFICACION DEL RIESGO'!$AB$27:$AL$38,11,0),"")</f>
        <v/>
      </c>
      <c r="H472" s="197"/>
      <c r="I472" s="197"/>
      <c r="J472" s="197"/>
      <c r="K472" s="197"/>
      <c r="L472" s="199"/>
      <c r="M472" s="199"/>
      <c r="N472" s="197" t="str">
        <f>IF(Tabla46[[#This Row],[ID RIESGO]]="","",IF(Tabla46[[#This Row],[DESCRIPCION DEL CONTROL]]="",0,15))</f>
        <v/>
      </c>
      <c r="O472" s="190" t="str">
        <f>IF(Tabla46[[#This Row],[ID RIESGO]]="","",IF(Tabla46[[#This Row],[RESPONSABLE DEL CONTROL (CARGO)]]="",0,20))</f>
        <v/>
      </c>
      <c r="P472" s="399">
        <f>IF(Tabla46[[#This Row],[PERIODICIDAD DE EJECUCIÓN DEL CONTROL]]="",0,20)</f>
        <v>0</v>
      </c>
      <c r="Q47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2" s="399" t="str">
        <f>IF(ISTEXT(Tabla46[[#This Row],[VALOR EVALUACION DISENO]]),"",IF(Tabla46[[#This Row],[VALOR EVALUACION DISENO]]&gt;96,DATOS!$AV$21,IF(Tabla46[[#This Row],[VALOR EVALUACION DISENO]]&gt;=86,DATOS!$AV$22,DATOS!$AV$23)))</f>
        <v/>
      </c>
      <c r="S472" s="324"/>
      <c r="T472" s="146" t="str">
        <f>IFERROR(VLOOKUP(Tabla46[[#This Row],[% DE CUMPLIMIENTO DE LA EJECUCION DEL CONTROL]],DATOS!$AS$39:$AT$41,2,0),"")</f>
        <v/>
      </c>
      <c r="U472" s="147" t="str">
        <f>IF(Tabla46[[#This Row],[RESULTADO EVALUACIÓN DEL DISEÑO DEL CONTROL]]="","",SUMIFS(DATOS!$AT$50:$AT$58,DATOS!$AR$50:$AR$58,Tabla46[[#This Row],[RESULTADO EVALUACIÓN DEL DISEÑO DEL CONTROL]],DATOS!$AS$50:$AS$58,Tabla46[[#This Row],[RESULTADO EVALUACION DE LA EJECUCION]]))</f>
        <v/>
      </c>
    </row>
    <row r="473" spans="1:21" ht="15" customHeight="1" x14ac:dyDescent="0.25">
      <c r="A473" s="7"/>
      <c r="B473" s="5"/>
      <c r="C473" s="5"/>
      <c r="D473" s="80"/>
      <c r="E473" s="10"/>
      <c r="F473" s="197"/>
      <c r="G473" s="146" t="str">
        <f>IFERROR(VLOOKUP(Tabla46[[#This Row],[ID RIESGO]],'1. IDENTIFICACION DEL RIESGO'!$AB$27:$AL$38,11,0),"")</f>
        <v/>
      </c>
      <c r="H473" s="197"/>
      <c r="I473" s="197"/>
      <c r="J473" s="197"/>
      <c r="K473" s="197"/>
      <c r="L473" s="199"/>
      <c r="M473" s="199"/>
      <c r="N473" s="197" t="str">
        <f>IF(Tabla46[[#This Row],[ID RIESGO]]="","",IF(Tabla46[[#This Row],[DESCRIPCION DEL CONTROL]]="",0,15))</f>
        <v/>
      </c>
      <c r="O473" s="190" t="str">
        <f>IF(Tabla46[[#This Row],[ID RIESGO]]="","",IF(Tabla46[[#This Row],[RESPONSABLE DEL CONTROL (CARGO)]]="",0,20))</f>
        <v/>
      </c>
      <c r="P473" s="399">
        <f>IF(Tabla46[[#This Row],[PERIODICIDAD DE EJECUCIÓN DEL CONTROL]]="",0,20)</f>
        <v>0</v>
      </c>
      <c r="Q47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3" s="399" t="str">
        <f>IF(ISTEXT(Tabla46[[#This Row],[VALOR EVALUACION DISENO]]),"",IF(Tabla46[[#This Row],[VALOR EVALUACION DISENO]]&gt;96,DATOS!$AV$21,IF(Tabla46[[#This Row],[VALOR EVALUACION DISENO]]&gt;=86,DATOS!$AV$22,DATOS!$AV$23)))</f>
        <v/>
      </c>
      <c r="S473" s="324"/>
      <c r="T473" s="146" t="str">
        <f>IFERROR(VLOOKUP(Tabla46[[#This Row],[% DE CUMPLIMIENTO DE LA EJECUCION DEL CONTROL]],DATOS!$AS$39:$AT$41,2,0),"")</f>
        <v/>
      </c>
      <c r="U473" s="147" t="str">
        <f>IF(Tabla46[[#This Row],[RESULTADO EVALUACIÓN DEL DISEÑO DEL CONTROL]]="","",SUMIFS(DATOS!$AT$50:$AT$58,DATOS!$AR$50:$AR$58,Tabla46[[#This Row],[RESULTADO EVALUACIÓN DEL DISEÑO DEL CONTROL]],DATOS!$AS$50:$AS$58,Tabla46[[#This Row],[RESULTADO EVALUACION DE LA EJECUCION]]))</f>
        <v/>
      </c>
    </row>
    <row r="474" spans="1:21" ht="15" customHeight="1" x14ac:dyDescent="0.25">
      <c r="A474" s="7"/>
      <c r="B474" s="5"/>
      <c r="C474" s="5"/>
      <c r="D474" s="80"/>
      <c r="E474" s="10"/>
      <c r="F474" s="197"/>
      <c r="G474" s="146" t="str">
        <f>IFERROR(VLOOKUP(Tabla46[[#This Row],[ID RIESGO]],'1. IDENTIFICACION DEL RIESGO'!$AB$27:$AL$38,11,0),"")</f>
        <v/>
      </c>
      <c r="H474" s="197"/>
      <c r="I474" s="197"/>
      <c r="J474" s="197"/>
      <c r="K474" s="197"/>
      <c r="L474" s="199"/>
      <c r="M474" s="199"/>
      <c r="N474" s="197" t="str">
        <f>IF(Tabla46[[#This Row],[ID RIESGO]]="","",IF(Tabla46[[#This Row],[DESCRIPCION DEL CONTROL]]="",0,15))</f>
        <v/>
      </c>
      <c r="O474" s="190" t="str">
        <f>IF(Tabla46[[#This Row],[ID RIESGO]]="","",IF(Tabla46[[#This Row],[RESPONSABLE DEL CONTROL (CARGO)]]="",0,20))</f>
        <v/>
      </c>
      <c r="P474" s="399">
        <f>IF(Tabla46[[#This Row],[PERIODICIDAD DE EJECUCIÓN DEL CONTROL]]="",0,20)</f>
        <v>0</v>
      </c>
      <c r="Q47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4" s="399" t="str">
        <f>IF(ISTEXT(Tabla46[[#This Row],[VALOR EVALUACION DISENO]]),"",IF(Tabla46[[#This Row],[VALOR EVALUACION DISENO]]&gt;96,DATOS!$AV$21,IF(Tabla46[[#This Row],[VALOR EVALUACION DISENO]]&gt;=86,DATOS!$AV$22,DATOS!$AV$23)))</f>
        <v/>
      </c>
      <c r="S474" s="324"/>
      <c r="T474" s="146" t="str">
        <f>IFERROR(VLOOKUP(Tabla46[[#This Row],[% DE CUMPLIMIENTO DE LA EJECUCION DEL CONTROL]],DATOS!$AS$39:$AT$41,2,0),"")</f>
        <v/>
      </c>
      <c r="U474" s="147" t="str">
        <f>IF(Tabla46[[#This Row],[RESULTADO EVALUACIÓN DEL DISEÑO DEL CONTROL]]="","",SUMIFS(DATOS!$AT$50:$AT$58,DATOS!$AR$50:$AR$58,Tabla46[[#This Row],[RESULTADO EVALUACIÓN DEL DISEÑO DEL CONTROL]],DATOS!$AS$50:$AS$58,Tabla46[[#This Row],[RESULTADO EVALUACION DE LA EJECUCION]]))</f>
        <v/>
      </c>
    </row>
    <row r="475" spans="1:21" ht="15" customHeight="1" x14ac:dyDescent="0.25">
      <c r="A475" s="7"/>
      <c r="B475" s="5"/>
      <c r="C475" s="5"/>
      <c r="D475" s="80"/>
      <c r="E475" s="10"/>
      <c r="F475" s="197"/>
      <c r="G475" s="146" t="str">
        <f>IFERROR(VLOOKUP(Tabla46[[#This Row],[ID RIESGO]],'1. IDENTIFICACION DEL RIESGO'!$AB$27:$AL$38,11,0),"")</f>
        <v/>
      </c>
      <c r="H475" s="197"/>
      <c r="I475" s="197"/>
      <c r="J475" s="197"/>
      <c r="K475" s="197"/>
      <c r="L475" s="199"/>
      <c r="M475" s="199"/>
      <c r="N475" s="197" t="str">
        <f>IF(Tabla46[[#This Row],[ID RIESGO]]="","",IF(Tabla46[[#This Row],[DESCRIPCION DEL CONTROL]]="",0,15))</f>
        <v/>
      </c>
      <c r="O475" s="190" t="str">
        <f>IF(Tabla46[[#This Row],[ID RIESGO]]="","",IF(Tabla46[[#This Row],[RESPONSABLE DEL CONTROL (CARGO)]]="",0,20))</f>
        <v/>
      </c>
      <c r="P475" s="399">
        <f>IF(Tabla46[[#This Row],[PERIODICIDAD DE EJECUCIÓN DEL CONTROL]]="",0,20)</f>
        <v>0</v>
      </c>
      <c r="Q47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5" s="399" t="str">
        <f>IF(ISTEXT(Tabla46[[#This Row],[VALOR EVALUACION DISENO]]),"",IF(Tabla46[[#This Row],[VALOR EVALUACION DISENO]]&gt;96,DATOS!$AV$21,IF(Tabla46[[#This Row],[VALOR EVALUACION DISENO]]&gt;=86,DATOS!$AV$22,DATOS!$AV$23)))</f>
        <v/>
      </c>
      <c r="S475" s="324"/>
      <c r="T475" s="146" t="str">
        <f>IFERROR(VLOOKUP(Tabla46[[#This Row],[% DE CUMPLIMIENTO DE LA EJECUCION DEL CONTROL]],DATOS!$AS$39:$AT$41,2,0),"")</f>
        <v/>
      </c>
      <c r="U475" s="147" t="str">
        <f>IF(Tabla46[[#This Row],[RESULTADO EVALUACIÓN DEL DISEÑO DEL CONTROL]]="","",SUMIFS(DATOS!$AT$50:$AT$58,DATOS!$AR$50:$AR$58,Tabla46[[#This Row],[RESULTADO EVALUACIÓN DEL DISEÑO DEL CONTROL]],DATOS!$AS$50:$AS$58,Tabla46[[#This Row],[RESULTADO EVALUACION DE LA EJECUCION]]))</f>
        <v/>
      </c>
    </row>
    <row r="476" spans="1:21" ht="15" customHeight="1" x14ac:dyDescent="0.25">
      <c r="A476" s="7"/>
      <c r="B476" s="5"/>
      <c r="C476" s="5"/>
      <c r="D476" s="80"/>
      <c r="E476" s="10"/>
      <c r="F476" s="197"/>
      <c r="G476" s="146" t="str">
        <f>IFERROR(VLOOKUP(Tabla46[[#This Row],[ID RIESGO]],'1. IDENTIFICACION DEL RIESGO'!$AB$27:$AL$38,11,0),"")</f>
        <v/>
      </c>
      <c r="H476" s="197"/>
      <c r="I476" s="197"/>
      <c r="J476" s="197"/>
      <c r="K476" s="197"/>
      <c r="L476" s="199"/>
      <c r="M476" s="199"/>
      <c r="N476" s="197" t="str">
        <f>IF(Tabla46[[#This Row],[ID RIESGO]]="","",IF(Tabla46[[#This Row],[DESCRIPCION DEL CONTROL]]="",0,15))</f>
        <v/>
      </c>
      <c r="O476" s="190" t="str">
        <f>IF(Tabla46[[#This Row],[ID RIESGO]]="","",IF(Tabla46[[#This Row],[RESPONSABLE DEL CONTROL (CARGO)]]="",0,20))</f>
        <v/>
      </c>
      <c r="P476" s="399">
        <f>IF(Tabla46[[#This Row],[PERIODICIDAD DE EJECUCIÓN DEL CONTROL]]="",0,20)</f>
        <v>0</v>
      </c>
      <c r="Q47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6" s="399" t="str">
        <f>IF(ISTEXT(Tabla46[[#This Row],[VALOR EVALUACION DISENO]]),"",IF(Tabla46[[#This Row],[VALOR EVALUACION DISENO]]&gt;96,DATOS!$AV$21,IF(Tabla46[[#This Row],[VALOR EVALUACION DISENO]]&gt;=86,DATOS!$AV$22,DATOS!$AV$23)))</f>
        <v/>
      </c>
      <c r="S476" s="324"/>
      <c r="T476" s="146" t="str">
        <f>IFERROR(VLOOKUP(Tabla46[[#This Row],[% DE CUMPLIMIENTO DE LA EJECUCION DEL CONTROL]],DATOS!$AS$39:$AT$41,2,0),"")</f>
        <v/>
      </c>
      <c r="U476" s="147" t="str">
        <f>IF(Tabla46[[#This Row],[RESULTADO EVALUACIÓN DEL DISEÑO DEL CONTROL]]="","",SUMIFS(DATOS!$AT$50:$AT$58,DATOS!$AR$50:$AR$58,Tabla46[[#This Row],[RESULTADO EVALUACIÓN DEL DISEÑO DEL CONTROL]],DATOS!$AS$50:$AS$58,Tabla46[[#This Row],[RESULTADO EVALUACION DE LA EJECUCION]]))</f>
        <v/>
      </c>
    </row>
    <row r="477" spans="1:21" ht="15" customHeight="1" x14ac:dyDescent="0.25">
      <c r="A477" s="7"/>
      <c r="B477" s="5"/>
      <c r="C477" s="5"/>
      <c r="D477" s="80"/>
      <c r="E477" s="10"/>
      <c r="F477" s="197"/>
      <c r="G477" s="146" t="str">
        <f>IFERROR(VLOOKUP(Tabla46[[#This Row],[ID RIESGO]],'1. IDENTIFICACION DEL RIESGO'!$AB$27:$AL$38,11,0),"")</f>
        <v/>
      </c>
      <c r="H477" s="197"/>
      <c r="I477" s="197"/>
      <c r="J477" s="197"/>
      <c r="K477" s="197"/>
      <c r="L477" s="199"/>
      <c r="M477" s="199"/>
      <c r="N477" s="197" t="str">
        <f>IF(Tabla46[[#This Row],[ID RIESGO]]="","",IF(Tabla46[[#This Row],[DESCRIPCION DEL CONTROL]]="",0,15))</f>
        <v/>
      </c>
      <c r="O477" s="190" t="str">
        <f>IF(Tabla46[[#This Row],[ID RIESGO]]="","",IF(Tabla46[[#This Row],[RESPONSABLE DEL CONTROL (CARGO)]]="",0,20))</f>
        <v/>
      </c>
      <c r="P477" s="399">
        <f>IF(Tabla46[[#This Row],[PERIODICIDAD DE EJECUCIÓN DEL CONTROL]]="",0,20)</f>
        <v>0</v>
      </c>
      <c r="Q47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7" s="399" t="str">
        <f>IF(ISTEXT(Tabla46[[#This Row],[VALOR EVALUACION DISENO]]),"",IF(Tabla46[[#This Row],[VALOR EVALUACION DISENO]]&gt;96,DATOS!$AV$21,IF(Tabla46[[#This Row],[VALOR EVALUACION DISENO]]&gt;=86,DATOS!$AV$22,DATOS!$AV$23)))</f>
        <v/>
      </c>
      <c r="S477" s="324"/>
      <c r="T477" s="146" t="str">
        <f>IFERROR(VLOOKUP(Tabla46[[#This Row],[% DE CUMPLIMIENTO DE LA EJECUCION DEL CONTROL]],DATOS!$AS$39:$AT$41,2,0),"")</f>
        <v/>
      </c>
      <c r="U477" s="147" t="str">
        <f>IF(Tabla46[[#This Row],[RESULTADO EVALUACIÓN DEL DISEÑO DEL CONTROL]]="","",SUMIFS(DATOS!$AT$50:$AT$58,DATOS!$AR$50:$AR$58,Tabla46[[#This Row],[RESULTADO EVALUACIÓN DEL DISEÑO DEL CONTROL]],DATOS!$AS$50:$AS$58,Tabla46[[#This Row],[RESULTADO EVALUACION DE LA EJECUCION]]))</f>
        <v/>
      </c>
    </row>
    <row r="478" spans="1:21" ht="15" customHeight="1" x14ac:dyDescent="0.25">
      <c r="A478" s="7"/>
      <c r="B478" s="5"/>
      <c r="C478" s="5"/>
      <c r="D478" s="80"/>
      <c r="E478" s="10"/>
      <c r="F478" s="197"/>
      <c r="G478" s="146" t="str">
        <f>IFERROR(VLOOKUP(Tabla46[[#This Row],[ID RIESGO]],'1. IDENTIFICACION DEL RIESGO'!$AB$27:$AL$38,11,0),"")</f>
        <v/>
      </c>
      <c r="H478" s="197"/>
      <c r="I478" s="197"/>
      <c r="J478" s="197"/>
      <c r="K478" s="197"/>
      <c r="L478" s="199"/>
      <c r="M478" s="199"/>
      <c r="N478" s="197" t="str">
        <f>IF(Tabla46[[#This Row],[ID RIESGO]]="","",IF(Tabla46[[#This Row],[DESCRIPCION DEL CONTROL]]="",0,15))</f>
        <v/>
      </c>
      <c r="O478" s="190" t="str">
        <f>IF(Tabla46[[#This Row],[ID RIESGO]]="","",IF(Tabla46[[#This Row],[RESPONSABLE DEL CONTROL (CARGO)]]="",0,20))</f>
        <v/>
      </c>
      <c r="P478" s="399">
        <f>IF(Tabla46[[#This Row],[PERIODICIDAD DE EJECUCIÓN DEL CONTROL]]="",0,20)</f>
        <v>0</v>
      </c>
      <c r="Q47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8" s="399" t="str">
        <f>IF(ISTEXT(Tabla46[[#This Row],[VALOR EVALUACION DISENO]]),"",IF(Tabla46[[#This Row],[VALOR EVALUACION DISENO]]&gt;96,DATOS!$AV$21,IF(Tabla46[[#This Row],[VALOR EVALUACION DISENO]]&gt;=86,DATOS!$AV$22,DATOS!$AV$23)))</f>
        <v/>
      </c>
      <c r="S478" s="324"/>
      <c r="T478" s="146" t="str">
        <f>IFERROR(VLOOKUP(Tabla46[[#This Row],[% DE CUMPLIMIENTO DE LA EJECUCION DEL CONTROL]],DATOS!$AS$39:$AT$41,2,0),"")</f>
        <v/>
      </c>
      <c r="U478" s="147" t="str">
        <f>IF(Tabla46[[#This Row],[RESULTADO EVALUACIÓN DEL DISEÑO DEL CONTROL]]="","",SUMIFS(DATOS!$AT$50:$AT$58,DATOS!$AR$50:$AR$58,Tabla46[[#This Row],[RESULTADO EVALUACIÓN DEL DISEÑO DEL CONTROL]],DATOS!$AS$50:$AS$58,Tabla46[[#This Row],[RESULTADO EVALUACION DE LA EJECUCION]]))</f>
        <v/>
      </c>
    </row>
    <row r="479" spans="1:21" ht="15" customHeight="1" x14ac:dyDescent="0.25">
      <c r="A479" s="7"/>
      <c r="B479" s="5"/>
      <c r="C479" s="5"/>
      <c r="D479" s="80"/>
      <c r="E479" s="10"/>
      <c r="F479" s="197"/>
      <c r="G479" s="146" t="str">
        <f>IFERROR(VLOOKUP(Tabla46[[#This Row],[ID RIESGO]],'1. IDENTIFICACION DEL RIESGO'!$AB$27:$AL$38,11,0),"")</f>
        <v/>
      </c>
      <c r="H479" s="197"/>
      <c r="I479" s="197"/>
      <c r="J479" s="197"/>
      <c r="K479" s="197"/>
      <c r="L479" s="199"/>
      <c r="M479" s="199"/>
      <c r="N479" s="197" t="str">
        <f>IF(Tabla46[[#This Row],[ID RIESGO]]="","",IF(Tabla46[[#This Row],[DESCRIPCION DEL CONTROL]]="",0,15))</f>
        <v/>
      </c>
      <c r="O479" s="190" t="str">
        <f>IF(Tabla46[[#This Row],[ID RIESGO]]="","",IF(Tabla46[[#This Row],[RESPONSABLE DEL CONTROL (CARGO)]]="",0,20))</f>
        <v/>
      </c>
      <c r="P479" s="399">
        <f>IF(Tabla46[[#This Row],[PERIODICIDAD DE EJECUCIÓN DEL CONTROL]]="",0,20)</f>
        <v>0</v>
      </c>
      <c r="Q47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9" s="399" t="str">
        <f>IF(ISTEXT(Tabla46[[#This Row],[VALOR EVALUACION DISENO]]),"",IF(Tabla46[[#This Row],[VALOR EVALUACION DISENO]]&gt;96,DATOS!$AV$21,IF(Tabla46[[#This Row],[VALOR EVALUACION DISENO]]&gt;=86,DATOS!$AV$22,DATOS!$AV$23)))</f>
        <v/>
      </c>
      <c r="S479" s="324"/>
      <c r="T479" s="146" t="str">
        <f>IFERROR(VLOOKUP(Tabla46[[#This Row],[% DE CUMPLIMIENTO DE LA EJECUCION DEL CONTROL]],DATOS!$AS$39:$AT$41,2,0),"")</f>
        <v/>
      </c>
      <c r="U479" s="147" t="str">
        <f>IF(Tabla46[[#This Row],[RESULTADO EVALUACIÓN DEL DISEÑO DEL CONTROL]]="","",SUMIFS(DATOS!$AT$50:$AT$58,DATOS!$AR$50:$AR$58,Tabla46[[#This Row],[RESULTADO EVALUACIÓN DEL DISEÑO DEL CONTROL]],DATOS!$AS$50:$AS$58,Tabla46[[#This Row],[RESULTADO EVALUACION DE LA EJECUCION]]))</f>
        <v/>
      </c>
    </row>
    <row r="480" spans="1:21" ht="15" customHeight="1" x14ac:dyDescent="0.25">
      <c r="A480" s="7"/>
      <c r="B480" s="5"/>
      <c r="C480" s="5"/>
      <c r="D480" s="80"/>
      <c r="E480" s="10"/>
      <c r="F480" s="197"/>
      <c r="G480" s="146" t="str">
        <f>IFERROR(VLOOKUP(Tabla46[[#This Row],[ID RIESGO]],'1. IDENTIFICACION DEL RIESGO'!$AB$27:$AL$38,11,0),"")</f>
        <v/>
      </c>
      <c r="H480" s="197"/>
      <c r="I480" s="197"/>
      <c r="J480" s="197"/>
      <c r="K480" s="197"/>
      <c r="L480" s="199"/>
      <c r="M480" s="199"/>
      <c r="N480" s="197" t="str">
        <f>IF(Tabla46[[#This Row],[ID RIESGO]]="","",IF(Tabla46[[#This Row],[DESCRIPCION DEL CONTROL]]="",0,15))</f>
        <v/>
      </c>
      <c r="O480" s="190" t="str">
        <f>IF(Tabla46[[#This Row],[ID RIESGO]]="","",IF(Tabla46[[#This Row],[RESPONSABLE DEL CONTROL (CARGO)]]="",0,20))</f>
        <v/>
      </c>
      <c r="P480" s="399">
        <f>IF(Tabla46[[#This Row],[PERIODICIDAD DE EJECUCIÓN DEL CONTROL]]="",0,20)</f>
        <v>0</v>
      </c>
      <c r="Q48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0" s="399" t="str">
        <f>IF(ISTEXT(Tabla46[[#This Row],[VALOR EVALUACION DISENO]]),"",IF(Tabla46[[#This Row],[VALOR EVALUACION DISENO]]&gt;96,DATOS!$AV$21,IF(Tabla46[[#This Row],[VALOR EVALUACION DISENO]]&gt;=86,DATOS!$AV$22,DATOS!$AV$23)))</f>
        <v/>
      </c>
      <c r="S480" s="324"/>
      <c r="T480" s="146" t="str">
        <f>IFERROR(VLOOKUP(Tabla46[[#This Row],[% DE CUMPLIMIENTO DE LA EJECUCION DEL CONTROL]],DATOS!$AS$39:$AT$41,2,0),"")</f>
        <v/>
      </c>
      <c r="U480" s="147" t="str">
        <f>IF(Tabla46[[#This Row],[RESULTADO EVALUACIÓN DEL DISEÑO DEL CONTROL]]="","",SUMIFS(DATOS!$AT$50:$AT$58,DATOS!$AR$50:$AR$58,Tabla46[[#This Row],[RESULTADO EVALUACIÓN DEL DISEÑO DEL CONTROL]],DATOS!$AS$50:$AS$58,Tabla46[[#This Row],[RESULTADO EVALUACION DE LA EJECUCION]]))</f>
        <v/>
      </c>
    </row>
    <row r="481" spans="1:21" ht="15" customHeight="1" x14ac:dyDescent="0.25">
      <c r="A481" s="7"/>
      <c r="B481" s="5"/>
      <c r="C481" s="5"/>
      <c r="D481" s="80"/>
      <c r="E481" s="10"/>
      <c r="F481" s="197"/>
      <c r="G481" s="146" t="str">
        <f>IFERROR(VLOOKUP(Tabla46[[#This Row],[ID RIESGO]],'1. IDENTIFICACION DEL RIESGO'!$AB$27:$AL$38,11,0),"")</f>
        <v/>
      </c>
      <c r="H481" s="197"/>
      <c r="I481" s="197"/>
      <c r="J481" s="197"/>
      <c r="K481" s="197"/>
      <c r="L481" s="199"/>
      <c r="M481" s="199"/>
      <c r="N481" s="197" t="str">
        <f>IF(Tabla46[[#This Row],[ID RIESGO]]="","",IF(Tabla46[[#This Row],[DESCRIPCION DEL CONTROL]]="",0,15))</f>
        <v/>
      </c>
      <c r="O481" s="190" t="str">
        <f>IF(Tabla46[[#This Row],[ID RIESGO]]="","",IF(Tabla46[[#This Row],[RESPONSABLE DEL CONTROL (CARGO)]]="",0,20))</f>
        <v/>
      </c>
      <c r="P481" s="399">
        <f>IF(Tabla46[[#This Row],[PERIODICIDAD DE EJECUCIÓN DEL CONTROL]]="",0,20)</f>
        <v>0</v>
      </c>
      <c r="Q48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1" s="399" t="str">
        <f>IF(ISTEXT(Tabla46[[#This Row],[VALOR EVALUACION DISENO]]),"",IF(Tabla46[[#This Row],[VALOR EVALUACION DISENO]]&gt;96,DATOS!$AV$21,IF(Tabla46[[#This Row],[VALOR EVALUACION DISENO]]&gt;=86,DATOS!$AV$22,DATOS!$AV$23)))</f>
        <v/>
      </c>
      <c r="S481" s="324"/>
      <c r="T481" s="146" t="str">
        <f>IFERROR(VLOOKUP(Tabla46[[#This Row],[% DE CUMPLIMIENTO DE LA EJECUCION DEL CONTROL]],DATOS!$AS$39:$AT$41,2,0),"")</f>
        <v/>
      </c>
      <c r="U481" s="147" t="str">
        <f>IF(Tabla46[[#This Row],[RESULTADO EVALUACIÓN DEL DISEÑO DEL CONTROL]]="","",SUMIFS(DATOS!$AT$50:$AT$58,DATOS!$AR$50:$AR$58,Tabla46[[#This Row],[RESULTADO EVALUACIÓN DEL DISEÑO DEL CONTROL]],DATOS!$AS$50:$AS$58,Tabla46[[#This Row],[RESULTADO EVALUACION DE LA EJECUCION]]))</f>
        <v/>
      </c>
    </row>
    <row r="482" spans="1:21" ht="15" customHeight="1" x14ac:dyDescent="0.25">
      <c r="A482" s="7"/>
      <c r="B482" s="5"/>
      <c r="C482" s="5"/>
      <c r="D482" s="80"/>
      <c r="E482" s="10"/>
      <c r="F482" s="197"/>
      <c r="G482" s="146" t="str">
        <f>IFERROR(VLOOKUP(Tabla46[[#This Row],[ID RIESGO]],'1. IDENTIFICACION DEL RIESGO'!$AB$27:$AL$38,11,0),"")</f>
        <v/>
      </c>
      <c r="H482" s="197"/>
      <c r="I482" s="197"/>
      <c r="J482" s="197"/>
      <c r="K482" s="197"/>
      <c r="L482" s="199"/>
      <c r="M482" s="199"/>
      <c r="N482" s="197" t="str">
        <f>IF(Tabla46[[#This Row],[ID RIESGO]]="","",IF(Tabla46[[#This Row],[DESCRIPCION DEL CONTROL]]="",0,15))</f>
        <v/>
      </c>
      <c r="O482" s="190" t="str">
        <f>IF(Tabla46[[#This Row],[ID RIESGO]]="","",IF(Tabla46[[#This Row],[RESPONSABLE DEL CONTROL (CARGO)]]="",0,20))</f>
        <v/>
      </c>
      <c r="P482" s="399">
        <f>IF(Tabla46[[#This Row],[PERIODICIDAD DE EJECUCIÓN DEL CONTROL]]="",0,20)</f>
        <v>0</v>
      </c>
      <c r="Q48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2" s="399" t="str">
        <f>IF(ISTEXT(Tabla46[[#This Row],[VALOR EVALUACION DISENO]]),"",IF(Tabla46[[#This Row],[VALOR EVALUACION DISENO]]&gt;96,DATOS!$AV$21,IF(Tabla46[[#This Row],[VALOR EVALUACION DISENO]]&gt;=86,DATOS!$AV$22,DATOS!$AV$23)))</f>
        <v/>
      </c>
      <c r="S482" s="324"/>
      <c r="T482" s="146" t="str">
        <f>IFERROR(VLOOKUP(Tabla46[[#This Row],[% DE CUMPLIMIENTO DE LA EJECUCION DEL CONTROL]],DATOS!$AS$39:$AT$41,2,0),"")</f>
        <v/>
      </c>
      <c r="U482" s="147" t="str">
        <f>IF(Tabla46[[#This Row],[RESULTADO EVALUACIÓN DEL DISEÑO DEL CONTROL]]="","",SUMIFS(DATOS!$AT$50:$AT$58,DATOS!$AR$50:$AR$58,Tabla46[[#This Row],[RESULTADO EVALUACIÓN DEL DISEÑO DEL CONTROL]],DATOS!$AS$50:$AS$58,Tabla46[[#This Row],[RESULTADO EVALUACION DE LA EJECUCION]]))</f>
        <v/>
      </c>
    </row>
    <row r="483" spans="1:21" ht="15" customHeight="1" x14ac:dyDescent="0.25">
      <c r="A483" s="7"/>
      <c r="B483" s="5"/>
      <c r="C483" s="5"/>
      <c r="D483" s="80"/>
      <c r="E483" s="10"/>
      <c r="F483" s="197"/>
      <c r="G483" s="146" t="str">
        <f>IFERROR(VLOOKUP(Tabla46[[#This Row],[ID RIESGO]],'1. IDENTIFICACION DEL RIESGO'!$AB$27:$AL$38,11,0),"")</f>
        <v/>
      </c>
      <c r="H483" s="197"/>
      <c r="I483" s="197"/>
      <c r="J483" s="197"/>
      <c r="K483" s="197"/>
      <c r="L483" s="199"/>
      <c r="M483" s="199"/>
      <c r="N483" s="197" t="str">
        <f>IF(Tabla46[[#This Row],[ID RIESGO]]="","",IF(Tabla46[[#This Row],[DESCRIPCION DEL CONTROL]]="",0,15))</f>
        <v/>
      </c>
      <c r="O483" s="190" t="str">
        <f>IF(Tabla46[[#This Row],[ID RIESGO]]="","",IF(Tabla46[[#This Row],[RESPONSABLE DEL CONTROL (CARGO)]]="",0,20))</f>
        <v/>
      </c>
      <c r="P483" s="399">
        <f>IF(Tabla46[[#This Row],[PERIODICIDAD DE EJECUCIÓN DEL CONTROL]]="",0,20)</f>
        <v>0</v>
      </c>
      <c r="Q48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3" s="399" t="str">
        <f>IF(ISTEXT(Tabla46[[#This Row],[VALOR EVALUACION DISENO]]),"",IF(Tabla46[[#This Row],[VALOR EVALUACION DISENO]]&gt;96,DATOS!$AV$21,IF(Tabla46[[#This Row],[VALOR EVALUACION DISENO]]&gt;=86,DATOS!$AV$22,DATOS!$AV$23)))</f>
        <v/>
      </c>
      <c r="S483" s="324"/>
      <c r="T483" s="146" t="str">
        <f>IFERROR(VLOOKUP(Tabla46[[#This Row],[% DE CUMPLIMIENTO DE LA EJECUCION DEL CONTROL]],DATOS!$AS$39:$AT$41,2,0),"")</f>
        <v/>
      </c>
      <c r="U483" s="147" t="str">
        <f>IF(Tabla46[[#This Row],[RESULTADO EVALUACIÓN DEL DISEÑO DEL CONTROL]]="","",SUMIFS(DATOS!$AT$50:$AT$58,DATOS!$AR$50:$AR$58,Tabla46[[#This Row],[RESULTADO EVALUACIÓN DEL DISEÑO DEL CONTROL]],DATOS!$AS$50:$AS$58,Tabla46[[#This Row],[RESULTADO EVALUACION DE LA EJECUCION]]))</f>
        <v/>
      </c>
    </row>
    <row r="484" spans="1:21" ht="15" customHeight="1" x14ac:dyDescent="0.25">
      <c r="A484" s="7"/>
      <c r="B484" s="5"/>
      <c r="C484" s="5"/>
      <c r="D484" s="80"/>
      <c r="E484" s="10"/>
      <c r="F484" s="197"/>
      <c r="G484" s="146" t="str">
        <f>IFERROR(VLOOKUP(Tabla46[[#This Row],[ID RIESGO]],'1. IDENTIFICACION DEL RIESGO'!$AB$27:$AL$38,11,0),"")</f>
        <v/>
      </c>
      <c r="H484" s="197"/>
      <c r="I484" s="197"/>
      <c r="J484" s="197"/>
      <c r="K484" s="197"/>
      <c r="L484" s="199"/>
      <c r="M484" s="199"/>
      <c r="N484" s="197" t="str">
        <f>IF(Tabla46[[#This Row],[ID RIESGO]]="","",IF(Tabla46[[#This Row],[DESCRIPCION DEL CONTROL]]="",0,15))</f>
        <v/>
      </c>
      <c r="O484" s="190" t="str">
        <f>IF(Tabla46[[#This Row],[ID RIESGO]]="","",IF(Tabla46[[#This Row],[RESPONSABLE DEL CONTROL (CARGO)]]="",0,20))</f>
        <v/>
      </c>
      <c r="P484" s="399">
        <f>IF(Tabla46[[#This Row],[PERIODICIDAD DE EJECUCIÓN DEL CONTROL]]="",0,20)</f>
        <v>0</v>
      </c>
      <c r="Q48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4" s="399" t="str">
        <f>IF(ISTEXT(Tabla46[[#This Row],[VALOR EVALUACION DISENO]]),"",IF(Tabla46[[#This Row],[VALOR EVALUACION DISENO]]&gt;96,DATOS!$AV$21,IF(Tabla46[[#This Row],[VALOR EVALUACION DISENO]]&gt;=86,DATOS!$AV$22,DATOS!$AV$23)))</f>
        <v/>
      </c>
      <c r="S484" s="324"/>
      <c r="T484" s="146" t="str">
        <f>IFERROR(VLOOKUP(Tabla46[[#This Row],[% DE CUMPLIMIENTO DE LA EJECUCION DEL CONTROL]],DATOS!$AS$39:$AT$41,2,0),"")</f>
        <v/>
      </c>
      <c r="U484" s="147" t="str">
        <f>IF(Tabla46[[#This Row],[RESULTADO EVALUACIÓN DEL DISEÑO DEL CONTROL]]="","",SUMIFS(DATOS!$AT$50:$AT$58,DATOS!$AR$50:$AR$58,Tabla46[[#This Row],[RESULTADO EVALUACIÓN DEL DISEÑO DEL CONTROL]],DATOS!$AS$50:$AS$58,Tabla46[[#This Row],[RESULTADO EVALUACION DE LA EJECUCION]]))</f>
        <v/>
      </c>
    </row>
    <row r="485" spans="1:21" ht="15" customHeight="1" x14ac:dyDescent="0.25">
      <c r="A485" s="7"/>
      <c r="B485" s="5"/>
      <c r="C485" s="5"/>
      <c r="D485" s="80"/>
      <c r="E485" s="10"/>
      <c r="F485" s="197"/>
      <c r="G485" s="146" t="str">
        <f>IFERROR(VLOOKUP(Tabla46[[#This Row],[ID RIESGO]],'1. IDENTIFICACION DEL RIESGO'!$AB$27:$AL$38,11,0),"")</f>
        <v/>
      </c>
      <c r="H485" s="197"/>
      <c r="I485" s="197"/>
      <c r="J485" s="197"/>
      <c r="K485" s="197"/>
      <c r="L485" s="199"/>
      <c r="M485" s="199"/>
      <c r="N485" s="197" t="str">
        <f>IF(Tabla46[[#This Row],[ID RIESGO]]="","",IF(Tabla46[[#This Row],[DESCRIPCION DEL CONTROL]]="",0,15))</f>
        <v/>
      </c>
      <c r="O485" s="190" t="str">
        <f>IF(Tabla46[[#This Row],[ID RIESGO]]="","",IF(Tabla46[[#This Row],[RESPONSABLE DEL CONTROL (CARGO)]]="",0,20))</f>
        <v/>
      </c>
      <c r="P485" s="399">
        <f>IF(Tabla46[[#This Row],[PERIODICIDAD DE EJECUCIÓN DEL CONTROL]]="",0,20)</f>
        <v>0</v>
      </c>
      <c r="Q48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5" s="399" t="str">
        <f>IF(ISTEXT(Tabla46[[#This Row],[VALOR EVALUACION DISENO]]),"",IF(Tabla46[[#This Row],[VALOR EVALUACION DISENO]]&gt;96,DATOS!$AV$21,IF(Tabla46[[#This Row],[VALOR EVALUACION DISENO]]&gt;=86,DATOS!$AV$22,DATOS!$AV$23)))</f>
        <v/>
      </c>
      <c r="S485" s="324"/>
      <c r="T485" s="146" t="str">
        <f>IFERROR(VLOOKUP(Tabla46[[#This Row],[% DE CUMPLIMIENTO DE LA EJECUCION DEL CONTROL]],DATOS!$AS$39:$AT$41,2,0),"")</f>
        <v/>
      </c>
      <c r="U485" s="147" t="str">
        <f>IF(Tabla46[[#This Row],[RESULTADO EVALUACIÓN DEL DISEÑO DEL CONTROL]]="","",SUMIFS(DATOS!$AT$50:$AT$58,DATOS!$AR$50:$AR$58,Tabla46[[#This Row],[RESULTADO EVALUACIÓN DEL DISEÑO DEL CONTROL]],DATOS!$AS$50:$AS$58,Tabla46[[#This Row],[RESULTADO EVALUACION DE LA EJECUCION]]))</f>
        <v/>
      </c>
    </row>
    <row r="486" spans="1:21" ht="15" customHeight="1" x14ac:dyDescent="0.25">
      <c r="A486" s="7"/>
      <c r="B486" s="5"/>
      <c r="C486" s="5"/>
      <c r="D486" s="80"/>
      <c r="E486" s="10"/>
      <c r="F486" s="197"/>
      <c r="G486" s="146" t="str">
        <f>IFERROR(VLOOKUP(Tabla46[[#This Row],[ID RIESGO]],'1. IDENTIFICACION DEL RIESGO'!$AB$27:$AL$38,11,0),"")</f>
        <v/>
      </c>
      <c r="H486" s="197"/>
      <c r="I486" s="197"/>
      <c r="J486" s="197"/>
      <c r="K486" s="197"/>
      <c r="L486" s="199"/>
      <c r="M486" s="199"/>
      <c r="N486" s="197" t="str">
        <f>IF(Tabla46[[#This Row],[ID RIESGO]]="","",IF(Tabla46[[#This Row],[DESCRIPCION DEL CONTROL]]="",0,15))</f>
        <v/>
      </c>
      <c r="O486" s="190" t="str">
        <f>IF(Tabla46[[#This Row],[ID RIESGO]]="","",IF(Tabla46[[#This Row],[RESPONSABLE DEL CONTROL (CARGO)]]="",0,20))</f>
        <v/>
      </c>
      <c r="P486" s="399">
        <f>IF(Tabla46[[#This Row],[PERIODICIDAD DE EJECUCIÓN DEL CONTROL]]="",0,20)</f>
        <v>0</v>
      </c>
      <c r="Q48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6" s="399" t="str">
        <f>IF(ISTEXT(Tabla46[[#This Row],[VALOR EVALUACION DISENO]]),"",IF(Tabla46[[#This Row],[VALOR EVALUACION DISENO]]&gt;96,DATOS!$AV$21,IF(Tabla46[[#This Row],[VALOR EVALUACION DISENO]]&gt;=86,DATOS!$AV$22,DATOS!$AV$23)))</f>
        <v/>
      </c>
      <c r="S486" s="324"/>
      <c r="T486" s="146" t="str">
        <f>IFERROR(VLOOKUP(Tabla46[[#This Row],[% DE CUMPLIMIENTO DE LA EJECUCION DEL CONTROL]],DATOS!$AS$39:$AT$41,2,0),"")</f>
        <v/>
      </c>
      <c r="U486" s="147" t="str">
        <f>IF(Tabla46[[#This Row],[RESULTADO EVALUACIÓN DEL DISEÑO DEL CONTROL]]="","",SUMIFS(DATOS!$AT$50:$AT$58,DATOS!$AR$50:$AR$58,Tabla46[[#This Row],[RESULTADO EVALUACIÓN DEL DISEÑO DEL CONTROL]],DATOS!$AS$50:$AS$58,Tabla46[[#This Row],[RESULTADO EVALUACION DE LA EJECUCION]]))</f>
        <v/>
      </c>
    </row>
    <row r="487" spans="1:21" ht="15" customHeight="1" x14ac:dyDescent="0.25">
      <c r="A487" s="7"/>
      <c r="B487" s="5"/>
      <c r="C487" s="5"/>
      <c r="D487" s="80"/>
      <c r="E487" s="10"/>
      <c r="F487" s="197"/>
      <c r="G487" s="146" t="str">
        <f>IFERROR(VLOOKUP(Tabla46[[#This Row],[ID RIESGO]],'1. IDENTIFICACION DEL RIESGO'!$AB$27:$AL$38,11,0),"")</f>
        <v/>
      </c>
      <c r="H487" s="197"/>
      <c r="I487" s="197"/>
      <c r="J487" s="197"/>
      <c r="K487" s="197"/>
      <c r="L487" s="199"/>
      <c r="M487" s="199"/>
      <c r="N487" s="197" t="str">
        <f>IF(Tabla46[[#This Row],[ID RIESGO]]="","",IF(Tabla46[[#This Row],[DESCRIPCION DEL CONTROL]]="",0,15))</f>
        <v/>
      </c>
      <c r="O487" s="190" t="str">
        <f>IF(Tabla46[[#This Row],[ID RIESGO]]="","",IF(Tabla46[[#This Row],[RESPONSABLE DEL CONTROL (CARGO)]]="",0,20))</f>
        <v/>
      </c>
      <c r="P487" s="399">
        <f>IF(Tabla46[[#This Row],[PERIODICIDAD DE EJECUCIÓN DEL CONTROL]]="",0,20)</f>
        <v>0</v>
      </c>
      <c r="Q48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7" s="399" t="str">
        <f>IF(ISTEXT(Tabla46[[#This Row],[VALOR EVALUACION DISENO]]),"",IF(Tabla46[[#This Row],[VALOR EVALUACION DISENO]]&gt;96,DATOS!$AV$21,IF(Tabla46[[#This Row],[VALOR EVALUACION DISENO]]&gt;=86,DATOS!$AV$22,DATOS!$AV$23)))</f>
        <v/>
      </c>
      <c r="S487" s="324"/>
      <c r="T487" s="146" t="str">
        <f>IFERROR(VLOOKUP(Tabla46[[#This Row],[% DE CUMPLIMIENTO DE LA EJECUCION DEL CONTROL]],DATOS!$AS$39:$AT$41,2,0),"")</f>
        <v/>
      </c>
      <c r="U487" s="147" t="str">
        <f>IF(Tabla46[[#This Row],[RESULTADO EVALUACIÓN DEL DISEÑO DEL CONTROL]]="","",SUMIFS(DATOS!$AT$50:$AT$58,DATOS!$AR$50:$AR$58,Tabla46[[#This Row],[RESULTADO EVALUACIÓN DEL DISEÑO DEL CONTROL]],DATOS!$AS$50:$AS$58,Tabla46[[#This Row],[RESULTADO EVALUACION DE LA EJECUCION]]))</f>
        <v/>
      </c>
    </row>
    <row r="488" spans="1:21" ht="15" customHeight="1" x14ac:dyDescent="0.25">
      <c r="A488" s="7"/>
      <c r="B488" s="5"/>
      <c r="C488" s="5"/>
      <c r="D488" s="80"/>
      <c r="E488" s="10"/>
      <c r="F488" s="197"/>
      <c r="G488" s="146" t="str">
        <f>IFERROR(VLOOKUP(Tabla46[[#This Row],[ID RIESGO]],'1. IDENTIFICACION DEL RIESGO'!$AB$27:$AL$38,11,0),"")</f>
        <v/>
      </c>
      <c r="H488" s="197"/>
      <c r="I488" s="197"/>
      <c r="J488" s="197"/>
      <c r="K488" s="197"/>
      <c r="L488" s="199"/>
      <c r="M488" s="199"/>
      <c r="N488" s="197" t="str">
        <f>IF(Tabla46[[#This Row],[ID RIESGO]]="","",IF(Tabla46[[#This Row],[DESCRIPCION DEL CONTROL]]="",0,15))</f>
        <v/>
      </c>
      <c r="O488" s="190" t="str">
        <f>IF(Tabla46[[#This Row],[ID RIESGO]]="","",IF(Tabla46[[#This Row],[RESPONSABLE DEL CONTROL (CARGO)]]="",0,20))</f>
        <v/>
      </c>
      <c r="P488" s="399">
        <f>IF(Tabla46[[#This Row],[PERIODICIDAD DE EJECUCIÓN DEL CONTROL]]="",0,20)</f>
        <v>0</v>
      </c>
      <c r="Q48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8" s="399" t="str">
        <f>IF(ISTEXT(Tabla46[[#This Row],[VALOR EVALUACION DISENO]]),"",IF(Tabla46[[#This Row],[VALOR EVALUACION DISENO]]&gt;96,DATOS!$AV$21,IF(Tabla46[[#This Row],[VALOR EVALUACION DISENO]]&gt;=86,DATOS!$AV$22,DATOS!$AV$23)))</f>
        <v/>
      </c>
      <c r="S488" s="324"/>
      <c r="T488" s="146" t="str">
        <f>IFERROR(VLOOKUP(Tabla46[[#This Row],[% DE CUMPLIMIENTO DE LA EJECUCION DEL CONTROL]],DATOS!$AS$39:$AT$41,2,0),"")</f>
        <v/>
      </c>
      <c r="U488" s="147" t="str">
        <f>IF(Tabla46[[#This Row],[RESULTADO EVALUACIÓN DEL DISEÑO DEL CONTROL]]="","",SUMIFS(DATOS!$AT$50:$AT$58,DATOS!$AR$50:$AR$58,Tabla46[[#This Row],[RESULTADO EVALUACIÓN DEL DISEÑO DEL CONTROL]],DATOS!$AS$50:$AS$58,Tabla46[[#This Row],[RESULTADO EVALUACION DE LA EJECUCION]]))</f>
        <v/>
      </c>
    </row>
    <row r="489" spans="1:21" ht="15" customHeight="1" x14ac:dyDescent="0.25">
      <c r="A489" s="7"/>
      <c r="B489" s="5"/>
      <c r="C489" s="5"/>
      <c r="D489" s="80"/>
      <c r="E489" s="10"/>
      <c r="F489" s="197"/>
      <c r="G489" s="146" t="str">
        <f>IFERROR(VLOOKUP(Tabla46[[#This Row],[ID RIESGO]],'1. IDENTIFICACION DEL RIESGO'!$AB$27:$AL$38,11,0),"")</f>
        <v/>
      </c>
      <c r="H489" s="197"/>
      <c r="I489" s="197"/>
      <c r="J489" s="197"/>
      <c r="K489" s="197"/>
      <c r="L489" s="199"/>
      <c r="M489" s="199"/>
      <c r="N489" s="197" t="str">
        <f>IF(Tabla46[[#This Row],[ID RIESGO]]="","",IF(Tabla46[[#This Row],[DESCRIPCION DEL CONTROL]]="",0,15))</f>
        <v/>
      </c>
      <c r="O489" s="190" t="str">
        <f>IF(Tabla46[[#This Row],[ID RIESGO]]="","",IF(Tabla46[[#This Row],[RESPONSABLE DEL CONTROL (CARGO)]]="",0,20))</f>
        <v/>
      </c>
      <c r="P489" s="399">
        <f>IF(Tabla46[[#This Row],[PERIODICIDAD DE EJECUCIÓN DEL CONTROL]]="",0,20)</f>
        <v>0</v>
      </c>
      <c r="Q48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9" s="399" t="str">
        <f>IF(ISTEXT(Tabla46[[#This Row],[VALOR EVALUACION DISENO]]),"",IF(Tabla46[[#This Row],[VALOR EVALUACION DISENO]]&gt;96,DATOS!$AV$21,IF(Tabla46[[#This Row],[VALOR EVALUACION DISENO]]&gt;=86,DATOS!$AV$22,DATOS!$AV$23)))</f>
        <v/>
      </c>
      <c r="S489" s="324"/>
      <c r="T489" s="146" t="str">
        <f>IFERROR(VLOOKUP(Tabla46[[#This Row],[% DE CUMPLIMIENTO DE LA EJECUCION DEL CONTROL]],DATOS!$AS$39:$AT$41,2,0),"")</f>
        <v/>
      </c>
      <c r="U489" s="147" t="str">
        <f>IF(Tabla46[[#This Row],[RESULTADO EVALUACIÓN DEL DISEÑO DEL CONTROL]]="","",SUMIFS(DATOS!$AT$50:$AT$58,DATOS!$AR$50:$AR$58,Tabla46[[#This Row],[RESULTADO EVALUACIÓN DEL DISEÑO DEL CONTROL]],DATOS!$AS$50:$AS$58,Tabla46[[#This Row],[RESULTADO EVALUACION DE LA EJECUCION]]))</f>
        <v/>
      </c>
    </row>
    <row r="490" spans="1:21" ht="15" customHeight="1" x14ac:dyDescent="0.25">
      <c r="A490" s="7"/>
      <c r="B490" s="5"/>
      <c r="C490" s="5"/>
      <c r="D490" s="80"/>
      <c r="E490" s="10"/>
      <c r="F490" s="197"/>
      <c r="G490" s="146" t="str">
        <f>IFERROR(VLOOKUP(Tabla46[[#This Row],[ID RIESGO]],'1. IDENTIFICACION DEL RIESGO'!$AB$27:$AL$38,11,0),"")</f>
        <v/>
      </c>
      <c r="H490" s="197"/>
      <c r="I490" s="197"/>
      <c r="J490" s="197"/>
      <c r="K490" s="197"/>
      <c r="L490" s="199"/>
      <c r="M490" s="199"/>
      <c r="N490" s="197" t="str">
        <f>IF(Tabla46[[#This Row],[ID RIESGO]]="","",IF(Tabla46[[#This Row],[DESCRIPCION DEL CONTROL]]="",0,15))</f>
        <v/>
      </c>
      <c r="O490" s="190" t="str">
        <f>IF(Tabla46[[#This Row],[ID RIESGO]]="","",IF(Tabla46[[#This Row],[RESPONSABLE DEL CONTROL (CARGO)]]="",0,20))</f>
        <v/>
      </c>
      <c r="P490" s="399">
        <f>IF(Tabla46[[#This Row],[PERIODICIDAD DE EJECUCIÓN DEL CONTROL]]="",0,20)</f>
        <v>0</v>
      </c>
      <c r="Q49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0" s="399" t="str">
        <f>IF(ISTEXT(Tabla46[[#This Row],[VALOR EVALUACION DISENO]]),"",IF(Tabla46[[#This Row],[VALOR EVALUACION DISENO]]&gt;96,DATOS!$AV$21,IF(Tabla46[[#This Row],[VALOR EVALUACION DISENO]]&gt;=86,DATOS!$AV$22,DATOS!$AV$23)))</f>
        <v/>
      </c>
      <c r="S490" s="324"/>
      <c r="T490" s="146" t="str">
        <f>IFERROR(VLOOKUP(Tabla46[[#This Row],[% DE CUMPLIMIENTO DE LA EJECUCION DEL CONTROL]],DATOS!$AS$39:$AT$41,2,0),"")</f>
        <v/>
      </c>
      <c r="U490" s="147" t="str">
        <f>IF(Tabla46[[#This Row],[RESULTADO EVALUACIÓN DEL DISEÑO DEL CONTROL]]="","",SUMIFS(DATOS!$AT$50:$AT$58,DATOS!$AR$50:$AR$58,Tabla46[[#This Row],[RESULTADO EVALUACIÓN DEL DISEÑO DEL CONTROL]],DATOS!$AS$50:$AS$58,Tabla46[[#This Row],[RESULTADO EVALUACION DE LA EJECUCION]]))</f>
        <v/>
      </c>
    </row>
    <row r="491" spans="1:21" ht="15" customHeight="1" x14ac:dyDescent="0.25">
      <c r="A491" s="7"/>
      <c r="B491" s="5"/>
      <c r="C491" s="5"/>
      <c r="D491" s="80"/>
      <c r="E491" s="10"/>
      <c r="F491" s="197"/>
      <c r="G491" s="146" t="str">
        <f>IFERROR(VLOOKUP(Tabla46[[#This Row],[ID RIESGO]],'1. IDENTIFICACION DEL RIESGO'!$AB$27:$AL$38,11,0),"")</f>
        <v/>
      </c>
      <c r="H491" s="197"/>
      <c r="I491" s="197"/>
      <c r="J491" s="197"/>
      <c r="K491" s="197"/>
      <c r="L491" s="199"/>
      <c r="M491" s="199"/>
      <c r="N491" s="197" t="str">
        <f>IF(Tabla46[[#This Row],[ID RIESGO]]="","",IF(Tabla46[[#This Row],[DESCRIPCION DEL CONTROL]]="",0,15))</f>
        <v/>
      </c>
      <c r="O491" s="190" t="str">
        <f>IF(Tabla46[[#This Row],[ID RIESGO]]="","",IF(Tabla46[[#This Row],[RESPONSABLE DEL CONTROL (CARGO)]]="",0,20))</f>
        <v/>
      </c>
      <c r="P491" s="399">
        <f>IF(Tabla46[[#This Row],[PERIODICIDAD DE EJECUCIÓN DEL CONTROL]]="",0,20)</f>
        <v>0</v>
      </c>
      <c r="Q49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1" s="399" t="str">
        <f>IF(ISTEXT(Tabla46[[#This Row],[VALOR EVALUACION DISENO]]),"",IF(Tabla46[[#This Row],[VALOR EVALUACION DISENO]]&gt;96,DATOS!$AV$21,IF(Tabla46[[#This Row],[VALOR EVALUACION DISENO]]&gt;=86,DATOS!$AV$22,DATOS!$AV$23)))</f>
        <v/>
      </c>
      <c r="S491" s="324"/>
      <c r="T491" s="146" t="str">
        <f>IFERROR(VLOOKUP(Tabla46[[#This Row],[% DE CUMPLIMIENTO DE LA EJECUCION DEL CONTROL]],DATOS!$AS$39:$AT$41,2,0),"")</f>
        <v/>
      </c>
      <c r="U491" s="147" t="str">
        <f>IF(Tabla46[[#This Row],[RESULTADO EVALUACIÓN DEL DISEÑO DEL CONTROL]]="","",SUMIFS(DATOS!$AT$50:$AT$58,DATOS!$AR$50:$AR$58,Tabla46[[#This Row],[RESULTADO EVALUACIÓN DEL DISEÑO DEL CONTROL]],DATOS!$AS$50:$AS$58,Tabla46[[#This Row],[RESULTADO EVALUACION DE LA EJECUCION]]))</f>
        <v/>
      </c>
    </row>
    <row r="492" spans="1:21" ht="15" customHeight="1" x14ac:dyDescent="0.25">
      <c r="A492" s="7"/>
      <c r="B492" s="5"/>
      <c r="C492" s="5"/>
      <c r="D492" s="80"/>
      <c r="E492" s="10"/>
      <c r="F492" s="197"/>
      <c r="G492" s="146" t="str">
        <f>IFERROR(VLOOKUP(Tabla46[[#This Row],[ID RIESGO]],'1. IDENTIFICACION DEL RIESGO'!$AB$27:$AL$38,11,0),"")</f>
        <v/>
      </c>
      <c r="H492" s="197"/>
      <c r="I492" s="197"/>
      <c r="J492" s="197"/>
      <c r="K492" s="197"/>
      <c r="L492" s="199"/>
      <c r="M492" s="199"/>
      <c r="N492" s="197" t="str">
        <f>IF(Tabla46[[#This Row],[ID RIESGO]]="","",IF(Tabla46[[#This Row],[DESCRIPCION DEL CONTROL]]="",0,15))</f>
        <v/>
      </c>
      <c r="O492" s="190" t="str">
        <f>IF(Tabla46[[#This Row],[ID RIESGO]]="","",IF(Tabla46[[#This Row],[RESPONSABLE DEL CONTROL (CARGO)]]="",0,20))</f>
        <v/>
      </c>
      <c r="P492" s="399">
        <f>IF(Tabla46[[#This Row],[PERIODICIDAD DE EJECUCIÓN DEL CONTROL]]="",0,20)</f>
        <v>0</v>
      </c>
      <c r="Q49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2" s="399" t="str">
        <f>IF(ISTEXT(Tabla46[[#This Row],[VALOR EVALUACION DISENO]]),"",IF(Tabla46[[#This Row],[VALOR EVALUACION DISENO]]&gt;96,DATOS!$AV$21,IF(Tabla46[[#This Row],[VALOR EVALUACION DISENO]]&gt;=86,DATOS!$AV$22,DATOS!$AV$23)))</f>
        <v/>
      </c>
      <c r="S492" s="324"/>
      <c r="T492" s="146" t="str">
        <f>IFERROR(VLOOKUP(Tabla46[[#This Row],[% DE CUMPLIMIENTO DE LA EJECUCION DEL CONTROL]],DATOS!$AS$39:$AT$41,2,0),"")</f>
        <v/>
      </c>
      <c r="U492" s="147" t="str">
        <f>IF(Tabla46[[#This Row],[RESULTADO EVALUACIÓN DEL DISEÑO DEL CONTROL]]="","",SUMIFS(DATOS!$AT$50:$AT$58,DATOS!$AR$50:$AR$58,Tabla46[[#This Row],[RESULTADO EVALUACIÓN DEL DISEÑO DEL CONTROL]],DATOS!$AS$50:$AS$58,Tabla46[[#This Row],[RESULTADO EVALUACION DE LA EJECUCION]]))</f>
        <v/>
      </c>
    </row>
    <row r="493" spans="1:21" ht="15" customHeight="1" x14ac:dyDescent="0.25">
      <c r="A493" s="7"/>
      <c r="B493" s="5"/>
      <c r="C493" s="5"/>
      <c r="D493" s="80"/>
      <c r="E493" s="10"/>
      <c r="F493" s="197"/>
      <c r="G493" s="146" t="str">
        <f>IFERROR(VLOOKUP(Tabla46[[#This Row],[ID RIESGO]],'1. IDENTIFICACION DEL RIESGO'!$AB$27:$AL$38,11,0),"")</f>
        <v/>
      </c>
      <c r="H493" s="197"/>
      <c r="I493" s="197"/>
      <c r="J493" s="197"/>
      <c r="K493" s="197"/>
      <c r="L493" s="199"/>
      <c r="M493" s="199"/>
      <c r="N493" s="197" t="str">
        <f>IF(Tabla46[[#This Row],[ID RIESGO]]="","",IF(Tabla46[[#This Row],[DESCRIPCION DEL CONTROL]]="",0,15))</f>
        <v/>
      </c>
      <c r="O493" s="190" t="str">
        <f>IF(Tabla46[[#This Row],[ID RIESGO]]="","",IF(Tabla46[[#This Row],[RESPONSABLE DEL CONTROL (CARGO)]]="",0,20))</f>
        <v/>
      </c>
      <c r="P493" s="399">
        <f>IF(Tabla46[[#This Row],[PERIODICIDAD DE EJECUCIÓN DEL CONTROL]]="",0,20)</f>
        <v>0</v>
      </c>
      <c r="Q49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3" s="399" t="str">
        <f>IF(ISTEXT(Tabla46[[#This Row],[VALOR EVALUACION DISENO]]),"",IF(Tabla46[[#This Row],[VALOR EVALUACION DISENO]]&gt;96,DATOS!$AV$21,IF(Tabla46[[#This Row],[VALOR EVALUACION DISENO]]&gt;=86,DATOS!$AV$22,DATOS!$AV$23)))</f>
        <v/>
      </c>
      <c r="S493" s="324"/>
      <c r="T493" s="146" t="str">
        <f>IFERROR(VLOOKUP(Tabla46[[#This Row],[% DE CUMPLIMIENTO DE LA EJECUCION DEL CONTROL]],DATOS!$AS$39:$AT$41,2,0),"")</f>
        <v/>
      </c>
      <c r="U493" s="147" t="str">
        <f>IF(Tabla46[[#This Row],[RESULTADO EVALUACIÓN DEL DISEÑO DEL CONTROL]]="","",SUMIFS(DATOS!$AT$50:$AT$58,DATOS!$AR$50:$AR$58,Tabla46[[#This Row],[RESULTADO EVALUACIÓN DEL DISEÑO DEL CONTROL]],DATOS!$AS$50:$AS$58,Tabla46[[#This Row],[RESULTADO EVALUACION DE LA EJECUCION]]))</f>
        <v/>
      </c>
    </row>
    <row r="494" spans="1:21" ht="15" customHeight="1" x14ac:dyDescent="0.25">
      <c r="A494" s="7"/>
      <c r="B494" s="5"/>
      <c r="C494" s="5"/>
      <c r="D494" s="80"/>
      <c r="E494" s="10"/>
      <c r="F494" s="197"/>
      <c r="G494" s="146" t="str">
        <f>IFERROR(VLOOKUP(Tabla46[[#This Row],[ID RIESGO]],'1. IDENTIFICACION DEL RIESGO'!$AB$27:$AL$38,11,0),"")</f>
        <v/>
      </c>
      <c r="H494" s="197"/>
      <c r="I494" s="197"/>
      <c r="J494" s="197"/>
      <c r="K494" s="197"/>
      <c r="L494" s="199"/>
      <c r="M494" s="199"/>
      <c r="N494" s="197" t="str">
        <f>IF(Tabla46[[#This Row],[ID RIESGO]]="","",IF(Tabla46[[#This Row],[DESCRIPCION DEL CONTROL]]="",0,15))</f>
        <v/>
      </c>
      <c r="O494" s="190" t="str">
        <f>IF(Tabla46[[#This Row],[ID RIESGO]]="","",IF(Tabla46[[#This Row],[RESPONSABLE DEL CONTROL (CARGO)]]="",0,20))</f>
        <v/>
      </c>
      <c r="P494" s="399">
        <f>IF(Tabla46[[#This Row],[PERIODICIDAD DE EJECUCIÓN DEL CONTROL]]="",0,20)</f>
        <v>0</v>
      </c>
      <c r="Q49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4" s="399" t="str">
        <f>IF(ISTEXT(Tabla46[[#This Row],[VALOR EVALUACION DISENO]]),"",IF(Tabla46[[#This Row],[VALOR EVALUACION DISENO]]&gt;96,DATOS!$AV$21,IF(Tabla46[[#This Row],[VALOR EVALUACION DISENO]]&gt;=86,DATOS!$AV$22,DATOS!$AV$23)))</f>
        <v/>
      </c>
      <c r="S494" s="324"/>
      <c r="T494" s="146" t="str">
        <f>IFERROR(VLOOKUP(Tabla46[[#This Row],[% DE CUMPLIMIENTO DE LA EJECUCION DEL CONTROL]],DATOS!$AS$39:$AT$41,2,0),"")</f>
        <v/>
      </c>
      <c r="U494" s="147" t="str">
        <f>IF(Tabla46[[#This Row],[RESULTADO EVALUACIÓN DEL DISEÑO DEL CONTROL]]="","",SUMIFS(DATOS!$AT$50:$AT$58,DATOS!$AR$50:$AR$58,Tabla46[[#This Row],[RESULTADO EVALUACIÓN DEL DISEÑO DEL CONTROL]],DATOS!$AS$50:$AS$58,Tabla46[[#This Row],[RESULTADO EVALUACION DE LA EJECUCION]]))</f>
        <v/>
      </c>
    </row>
    <row r="495" spans="1:21" ht="15" customHeight="1" x14ac:dyDescent="0.25">
      <c r="A495" s="7"/>
      <c r="B495" s="5"/>
      <c r="C495" s="5"/>
      <c r="D495" s="80"/>
      <c r="E495" s="10"/>
      <c r="F495" s="197"/>
      <c r="G495" s="146" t="str">
        <f>IFERROR(VLOOKUP(Tabla46[[#This Row],[ID RIESGO]],'1. IDENTIFICACION DEL RIESGO'!$AB$27:$AL$38,11,0),"")</f>
        <v/>
      </c>
      <c r="H495" s="197"/>
      <c r="I495" s="197"/>
      <c r="J495" s="197"/>
      <c r="K495" s="197"/>
      <c r="L495" s="199"/>
      <c r="M495" s="199"/>
      <c r="N495" s="197" t="str">
        <f>IF(Tabla46[[#This Row],[ID RIESGO]]="","",IF(Tabla46[[#This Row],[DESCRIPCION DEL CONTROL]]="",0,15))</f>
        <v/>
      </c>
      <c r="O495" s="190" t="str">
        <f>IF(Tabla46[[#This Row],[ID RIESGO]]="","",IF(Tabla46[[#This Row],[RESPONSABLE DEL CONTROL (CARGO)]]="",0,20))</f>
        <v/>
      </c>
      <c r="P495" s="399">
        <f>IF(Tabla46[[#This Row],[PERIODICIDAD DE EJECUCIÓN DEL CONTROL]]="",0,20)</f>
        <v>0</v>
      </c>
      <c r="Q49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5" s="399" t="str">
        <f>IF(ISTEXT(Tabla46[[#This Row],[VALOR EVALUACION DISENO]]),"",IF(Tabla46[[#This Row],[VALOR EVALUACION DISENO]]&gt;96,DATOS!$AV$21,IF(Tabla46[[#This Row],[VALOR EVALUACION DISENO]]&gt;=86,DATOS!$AV$22,DATOS!$AV$23)))</f>
        <v/>
      </c>
      <c r="S495" s="324"/>
      <c r="T495" s="146" t="str">
        <f>IFERROR(VLOOKUP(Tabla46[[#This Row],[% DE CUMPLIMIENTO DE LA EJECUCION DEL CONTROL]],DATOS!$AS$39:$AT$41,2,0),"")</f>
        <v/>
      </c>
      <c r="U495" s="147" t="str">
        <f>IF(Tabla46[[#This Row],[RESULTADO EVALUACIÓN DEL DISEÑO DEL CONTROL]]="","",SUMIFS(DATOS!$AT$50:$AT$58,DATOS!$AR$50:$AR$58,Tabla46[[#This Row],[RESULTADO EVALUACIÓN DEL DISEÑO DEL CONTROL]],DATOS!$AS$50:$AS$58,Tabla46[[#This Row],[RESULTADO EVALUACION DE LA EJECUCION]]))</f>
        <v/>
      </c>
    </row>
    <row r="496" spans="1:21" ht="15" customHeight="1" x14ac:dyDescent="0.25">
      <c r="A496" s="7"/>
      <c r="B496" s="5"/>
      <c r="C496" s="5"/>
      <c r="D496" s="80"/>
      <c r="E496" s="10"/>
      <c r="F496" s="197"/>
      <c r="G496" s="146" t="str">
        <f>IFERROR(VLOOKUP(Tabla46[[#This Row],[ID RIESGO]],'1. IDENTIFICACION DEL RIESGO'!$AB$27:$AL$38,11,0),"")</f>
        <v/>
      </c>
      <c r="H496" s="197"/>
      <c r="I496" s="197"/>
      <c r="J496" s="197"/>
      <c r="K496" s="197"/>
      <c r="L496" s="199"/>
      <c r="M496" s="199"/>
      <c r="N496" s="197" t="str">
        <f>IF(Tabla46[[#This Row],[ID RIESGO]]="","",IF(Tabla46[[#This Row],[DESCRIPCION DEL CONTROL]]="",0,15))</f>
        <v/>
      </c>
      <c r="O496" s="190" t="str">
        <f>IF(Tabla46[[#This Row],[ID RIESGO]]="","",IF(Tabla46[[#This Row],[RESPONSABLE DEL CONTROL (CARGO)]]="",0,20))</f>
        <v/>
      </c>
      <c r="P496" s="399">
        <f>IF(Tabla46[[#This Row],[PERIODICIDAD DE EJECUCIÓN DEL CONTROL]]="",0,20)</f>
        <v>0</v>
      </c>
      <c r="Q49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6" s="399" t="str">
        <f>IF(ISTEXT(Tabla46[[#This Row],[VALOR EVALUACION DISENO]]),"",IF(Tabla46[[#This Row],[VALOR EVALUACION DISENO]]&gt;96,DATOS!$AV$21,IF(Tabla46[[#This Row],[VALOR EVALUACION DISENO]]&gt;=86,DATOS!$AV$22,DATOS!$AV$23)))</f>
        <v/>
      </c>
      <c r="S496" s="324"/>
      <c r="T496" s="146" t="str">
        <f>IFERROR(VLOOKUP(Tabla46[[#This Row],[% DE CUMPLIMIENTO DE LA EJECUCION DEL CONTROL]],DATOS!$AS$39:$AT$41,2,0),"")</f>
        <v/>
      </c>
      <c r="U496" s="147" t="str">
        <f>IF(Tabla46[[#This Row],[RESULTADO EVALUACIÓN DEL DISEÑO DEL CONTROL]]="","",SUMIFS(DATOS!$AT$50:$AT$58,DATOS!$AR$50:$AR$58,Tabla46[[#This Row],[RESULTADO EVALUACIÓN DEL DISEÑO DEL CONTROL]],DATOS!$AS$50:$AS$58,Tabla46[[#This Row],[RESULTADO EVALUACION DE LA EJECUCION]]))</f>
        <v/>
      </c>
    </row>
    <row r="497" spans="1:21" ht="15" customHeight="1" x14ac:dyDescent="0.25">
      <c r="A497" s="7"/>
      <c r="B497" s="5"/>
      <c r="C497" s="5"/>
      <c r="D497" s="80"/>
      <c r="E497" s="10"/>
      <c r="F497" s="197"/>
      <c r="G497" s="146" t="str">
        <f>IFERROR(VLOOKUP(Tabla46[[#This Row],[ID RIESGO]],'1. IDENTIFICACION DEL RIESGO'!$AB$27:$AL$38,11,0),"")</f>
        <v/>
      </c>
      <c r="H497" s="197"/>
      <c r="I497" s="197"/>
      <c r="J497" s="197"/>
      <c r="K497" s="197"/>
      <c r="L497" s="199"/>
      <c r="M497" s="199"/>
      <c r="N497" s="197" t="str">
        <f>IF(Tabla46[[#This Row],[ID RIESGO]]="","",IF(Tabla46[[#This Row],[DESCRIPCION DEL CONTROL]]="",0,15))</f>
        <v/>
      </c>
      <c r="O497" s="190" t="str">
        <f>IF(Tabla46[[#This Row],[ID RIESGO]]="","",IF(Tabla46[[#This Row],[RESPONSABLE DEL CONTROL (CARGO)]]="",0,20))</f>
        <v/>
      </c>
      <c r="P497" s="399">
        <f>IF(Tabla46[[#This Row],[PERIODICIDAD DE EJECUCIÓN DEL CONTROL]]="",0,20)</f>
        <v>0</v>
      </c>
      <c r="Q49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7" s="399" t="str">
        <f>IF(ISTEXT(Tabla46[[#This Row],[VALOR EVALUACION DISENO]]),"",IF(Tabla46[[#This Row],[VALOR EVALUACION DISENO]]&gt;96,DATOS!$AV$21,IF(Tabla46[[#This Row],[VALOR EVALUACION DISENO]]&gt;=86,DATOS!$AV$22,DATOS!$AV$23)))</f>
        <v/>
      </c>
      <c r="S497" s="324"/>
      <c r="T497" s="146" t="str">
        <f>IFERROR(VLOOKUP(Tabla46[[#This Row],[% DE CUMPLIMIENTO DE LA EJECUCION DEL CONTROL]],DATOS!$AS$39:$AT$41,2,0),"")</f>
        <v/>
      </c>
      <c r="U497" s="147" t="str">
        <f>IF(Tabla46[[#This Row],[RESULTADO EVALUACIÓN DEL DISEÑO DEL CONTROL]]="","",SUMIFS(DATOS!$AT$50:$AT$58,DATOS!$AR$50:$AR$58,Tabla46[[#This Row],[RESULTADO EVALUACIÓN DEL DISEÑO DEL CONTROL]],DATOS!$AS$50:$AS$58,Tabla46[[#This Row],[RESULTADO EVALUACION DE LA EJECUCION]]))</f>
        <v/>
      </c>
    </row>
    <row r="498" spans="1:21" ht="15" customHeight="1" x14ac:dyDescent="0.25">
      <c r="A498" s="7"/>
      <c r="B498" s="5"/>
      <c r="C498" s="5"/>
      <c r="D498" s="80"/>
      <c r="E498" s="10"/>
      <c r="F498" s="197"/>
      <c r="G498" s="146" t="str">
        <f>IFERROR(VLOOKUP(Tabla46[[#This Row],[ID RIESGO]],'1. IDENTIFICACION DEL RIESGO'!$AB$27:$AL$38,11,0),"")</f>
        <v/>
      </c>
      <c r="H498" s="197"/>
      <c r="I498" s="197"/>
      <c r="J498" s="197"/>
      <c r="K498" s="197"/>
      <c r="L498" s="199"/>
      <c r="M498" s="199"/>
      <c r="N498" s="197" t="str">
        <f>IF(Tabla46[[#This Row],[ID RIESGO]]="","",IF(Tabla46[[#This Row],[DESCRIPCION DEL CONTROL]]="",0,15))</f>
        <v/>
      </c>
      <c r="O498" s="190" t="str">
        <f>IF(Tabla46[[#This Row],[ID RIESGO]]="","",IF(Tabla46[[#This Row],[RESPONSABLE DEL CONTROL (CARGO)]]="",0,20))</f>
        <v/>
      </c>
      <c r="P498" s="399">
        <f>IF(Tabla46[[#This Row],[PERIODICIDAD DE EJECUCIÓN DEL CONTROL]]="",0,20)</f>
        <v>0</v>
      </c>
      <c r="Q49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8" s="399" t="str">
        <f>IF(ISTEXT(Tabla46[[#This Row],[VALOR EVALUACION DISENO]]),"",IF(Tabla46[[#This Row],[VALOR EVALUACION DISENO]]&gt;96,DATOS!$AV$21,IF(Tabla46[[#This Row],[VALOR EVALUACION DISENO]]&gt;=86,DATOS!$AV$22,DATOS!$AV$23)))</f>
        <v/>
      </c>
      <c r="S498" s="324"/>
      <c r="T498" s="146" t="str">
        <f>IFERROR(VLOOKUP(Tabla46[[#This Row],[% DE CUMPLIMIENTO DE LA EJECUCION DEL CONTROL]],DATOS!$AS$39:$AT$41,2,0),"")</f>
        <v/>
      </c>
      <c r="U498" s="147" t="str">
        <f>IF(Tabla46[[#This Row],[RESULTADO EVALUACIÓN DEL DISEÑO DEL CONTROL]]="","",SUMIFS(DATOS!$AT$50:$AT$58,DATOS!$AR$50:$AR$58,Tabla46[[#This Row],[RESULTADO EVALUACIÓN DEL DISEÑO DEL CONTROL]],DATOS!$AS$50:$AS$58,Tabla46[[#This Row],[RESULTADO EVALUACION DE LA EJECUCION]]))</f>
        <v/>
      </c>
    </row>
    <row r="499" spans="1:21" ht="15" customHeight="1" x14ac:dyDescent="0.25">
      <c r="A499" s="7"/>
      <c r="B499" s="5"/>
      <c r="C499" s="5"/>
      <c r="D499" s="80"/>
      <c r="E499" s="10"/>
      <c r="F499" s="197"/>
      <c r="G499" s="146" t="str">
        <f>IFERROR(VLOOKUP(Tabla46[[#This Row],[ID RIESGO]],'1. IDENTIFICACION DEL RIESGO'!$AB$27:$AL$38,11,0),"")</f>
        <v/>
      </c>
      <c r="H499" s="197"/>
      <c r="I499" s="197"/>
      <c r="J499" s="197"/>
      <c r="K499" s="197"/>
      <c r="L499" s="199"/>
      <c r="M499" s="199"/>
      <c r="N499" s="197" t="str">
        <f>IF(Tabla46[[#This Row],[ID RIESGO]]="","",IF(Tabla46[[#This Row],[DESCRIPCION DEL CONTROL]]="",0,15))</f>
        <v/>
      </c>
      <c r="O499" s="190" t="str">
        <f>IF(Tabla46[[#This Row],[ID RIESGO]]="","",IF(Tabla46[[#This Row],[RESPONSABLE DEL CONTROL (CARGO)]]="",0,20))</f>
        <v/>
      </c>
      <c r="P499" s="399">
        <f>IF(Tabla46[[#This Row],[PERIODICIDAD DE EJECUCIÓN DEL CONTROL]]="",0,20)</f>
        <v>0</v>
      </c>
      <c r="Q49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9" s="399" t="str">
        <f>IF(ISTEXT(Tabla46[[#This Row],[VALOR EVALUACION DISENO]]),"",IF(Tabla46[[#This Row],[VALOR EVALUACION DISENO]]&gt;96,DATOS!$AV$21,IF(Tabla46[[#This Row],[VALOR EVALUACION DISENO]]&gt;=86,DATOS!$AV$22,DATOS!$AV$23)))</f>
        <v/>
      </c>
      <c r="S499" s="324"/>
      <c r="T499" s="146" t="str">
        <f>IFERROR(VLOOKUP(Tabla46[[#This Row],[% DE CUMPLIMIENTO DE LA EJECUCION DEL CONTROL]],DATOS!$AS$39:$AT$41,2,0),"")</f>
        <v/>
      </c>
      <c r="U499" s="147" t="str">
        <f>IF(Tabla46[[#This Row],[RESULTADO EVALUACIÓN DEL DISEÑO DEL CONTROL]]="","",SUMIFS(DATOS!$AT$50:$AT$58,DATOS!$AR$50:$AR$58,Tabla46[[#This Row],[RESULTADO EVALUACIÓN DEL DISEÑO DEL CONTROL]],DATOS!$AS$50:$AS$58,Tabla46[[#This Row],[RESULTADO EVALUACION DE LA EJECUCION]]))</f>
        <v/>
      </c>
    </row>
    <row r="500" spans="1:21" ht="15" customHeight="1" x14ac:dyDescent="0.25">
      <c r="A500" s="7"/>
      <c r="B500" s="5"/>
      <c r="C500" s="5"/>
      <c r="D500" s="80"/>
      <c r="E500" s="10"/>
      <c r="F500" s="197"/>
      <c r="G500" s="146" t="str">
        <f>IFERROR(VLOOKUP(Tabla46[[#This Row],[ID RIESGO]],'1. IDENTIFICACION DEL RIESGO'!$AB$27:$AL$38,11,0),"")</f>
        <v/>
      </c>
      <c r="H500" s="197"/>
      <c r="I500" s="197"/>
      <c r="J500" s="197"/>
      <c r="K500" s="197"/>
      <c r="L500" s="199"/>
      <c r="M500" s="199"/>
      <c r="N500" s="197" t="str">
        <f>IF(Tabla46[[#This Row],[ID RIESGO]]="","",IF(Tabla46[[#This Row],[DESCRIPCION DEL CONTROL]]="",0,15))</f>
        <v/>
      </c>
      <c r="O500" s="190" t="str">
        <f>IF(Tabla46[[#This Row],[ID RIESGO]]="","",IF(Tabla46[[#This Row],[RESPONSABLE DEL CONTROL (CARGO)]]="",0,20))</f>
        <v/>
      </c>
      <c r="P500" s="399">
        <f>IF(Tabla46[[#This Row],[PERIODICIDAD DE EJECUCIÓN DEL CONTROL]]="",0,20)</f>
        <v>0</v>
      </c>
      <c r="Q50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0" s="399" t="str">
        <f>IF(ISTEXT(Tabla46[[#This Row],[VALOR EVALUACION DISENO]]),"",IF(Tabla46[[#This Row],[VALOR EVALUACION DISENO]]&gt;96,DATOS!$AV$21,IF(Tabla46[[#This Row],[VALOR EVALUACION DISENO]]&gt;=86,DATOS!$AV$22,DATOS!$AV$23)))</f>
        <v/>
      </c>
      <c r="S500" s="324"/>
      <c r="T500" s="146" t="str">
        <f>IFERROR(VLOOKUP(Tabla46[[#This Row],[% DE CUMPLIMIENTO DE LA EJECUCION DEL CONTROL]],DATOS!$AS$39:$AT$41,2,0),"")</f>
        <v/>
      </c>
      <c r="U500" s="147" t="str">
        <f>IF(Tabla46[[#This Row],[RESULTADO EVALUACIÓN DEL DISEÑO DEL CONTROL]]="","",SUMIFS(DATOS!$AT$50:$AT$58,DATOS!$AR$50:$AR$58,Tabla46[[#This Row],[RESULTADO EVALUACIÓN DEL DISEÑO DEL CONTROL]],DATOS!$AS$50:$AS$58,Tabla46[[#This Row],[RESULTADO EVALUACION DE LA EJECUCION]]))</f>
        <v/>
      </c>
    </row>
    <row r="501" spans="1:21" ht="15" customHeight="1" x14ac:dyDescent="0.25">
      <c r="A501" s="7"/>
      <c r="B501" s="5"/>
      <c r="C501" s="5"/>
      <c r="D501" s="80"/>
      <c r="E501" s="10"/>
      <c r="F501" s="197"/>
      <c r="G501" s="146" t="str">
        <f>IFERROR(VLOOKUP(Tabla46[[#This Row],[ID RIESGO]],'1. IDENTIFICACION DEL RIESGO'!$AB$27:$AL$38,11,0),"")</f>
        <v/>
      </c>
      <c r="H501" s="197"/>
      <c r="I501" s="197"/>
      <c r="J501" s="197"/>
      <c r="K501" s="197"/>
      <c r="L501" s="199"/>
      <c r="M501" s="199"/>
      <c r="N501" s="197" t="str">
        <f>IF(Tabla46[[#This Row],[ID RIESGO]]="","",IF(Tabla46[[#This Row],[DESCRIPCION DEL CONTROL]]="",0,15))</f>
        <v/>
      </c>
      <c r="O501" s="190" t="str">
        <f>IF(Tabla46[[#This Row],[ID RIESGO]]="","",IF(Tabla46[[#This Row],[RESPONSABLE DEL CONTROL (CARGO)]]="",0,20))</f>
        <v/>
      </c>
      <c r="P501" s="399">
        <f>IF(Tabla46[[#This Row],[PERIODICIDAD DE EJECUCIÓN DEL CONTROL]]="",0,20)</f>
        <v>0</v>
      </c>
      <c r="Q50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1" s="399" t="str">
        <f>IF(ISTEXT(Tabla46[[#This Row],[VALOR EVALUACION DISENO]]),"",IF(Tabla46[[#This Row],[VALOR EVALUACION DISENO]]&gt;96,DATOS!$AV$21,IF(Tabla46[[#This Row],[VALOR EVALUACION DISENO]]&gt;=86,DATOS!$AV$22,DATOS!$AV$23)))</f>
        <v/>
      </c>
      <c r="S501" s="324"/>
      <c r="T501" s="146" t="str">
        <f>IFERROR(VLOOKUP(Tabla46[[#This Row],[% DE CUMPLIMIENTO DE LA EJECUCION DEL CONTROL]],DATOS!$AS$39:$AT$41,2,0),"")</f>
        <v/>
      </c>
      <c r="U501" s="147" t="str">
        <f>IF(Tabla46[[#This Row],[RESULTADO EVALUACIÓN DEL DISEÑO DEL CONTROL]]="","",SUMIFS(DATOS!$AT$50:$AT$58,DATOS!$AR$50:$AR$58,Tabla46[[#This Row],[RESULTADO EVALUACIÓN DEL DISEÑO DEL CONTROL]],DATOS!$AS$50:$AS$58,Tabla46[[#This Row],[RESULTADO EVALUACION DE LA EJECUCION]]))</f>
        <v/>
      </c>
    </row>
    <row r="502" spans="1:21" ht="15" customHeight="1" x14ac:dyDescent="0.25">
      <c r="A502" s="7"/>
      <c r="B502" s="5"/>
      <c r="C502" s="5"/>
      <c r="D502" s="80"/>
      <c r="E502" s="10"/>
      <c r="F502" s="197"/>
      <c r="G502" s="146" t="str">
        <f>IFERROR(VLOOKUP(Tabla46[[#This Row],[ID RIESGO]],'1. IDENTIFICACION DEL RIESGO'!$AB$27:$AL$38,11,0),"")</f>
        <v/>
      </c>
      <c r="H502" s="197"/>
      <c r="I502" s="197"/>
      <c r="J502" s="197"/>
      <c r="K502" s="197"/>
      <c r="L502" s="199"/>
      <c r="M502" s="199"/>
      <c r="N502" s="197" t="str">
        <f>IF(Tabla46[[#This Row],[ID RIESGO]]="","",IF(Tabla46[[#This Row],[DESCRIPCION DEL CONTROL]]="",0,15))</f>
        <v/>
      </c>
      <c r="O502" s="190" t="str">
        <f>IF(Tabla46[[#This Row],[ID RIESGO]]="","",IF(Tabla46[[#This Row],[RESPONSABLE DEL CONTROL (CARGO)]]="",0,20))</f>
        <v/>
      </c>
      <c r="P502" s="399">
        <f>IF(Tabla46[[#This Row],[PERIODICIDAD DE EJECUCIÓN DEL CONTROL]]="",0,20)</f>
        <v>0</v>
      </c>
      <c r="Q50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2" s="399" t="str">
        <f>IF(ISTEXT(Tabla46[[#This Row],[VALOR EVALUACION DISENO]]),"",IF(Tabla46[[#This Row],[VALOR EVALUACION DISENO]]&gt;96,DATOS!$AV$21,IF(Tabla46[[#This Row],[VALOR EVALUACION DISENO]]&gt;=86,DATOS!$AV$22,DATOS!$AV$23)))</f>
        <v/>
      </c>
      <c r="S502" s="324"/>
      <c r="T502" s="146" t="str">
        <f>IFERROR(VLOOKUP(Tabla46[[#This Row],[% DE CUMPLIMIENTO DE LA EJECUCION DEL CONTROL]],DATOS!$AS$39:$AT$41,2,0),"")</f>
        <v/>
      </c>
      <c r="U502" s="147" t="str">
        <f>IF(Tabla46[[#This Row],[RESULTADO EVALUACIÓN DEL DISEÑO DEL CONTROL]]="","",SUMIFS(DATOS!$AT$50:$AT$58,DATOS!$AR$50:$AR$58,Tabla46[[#This Row],[RESULTADO EVALUACIÓN DEL DISEÑO DEL CONTROL]],DATOS!$AS$50:$AS$58,Tabla46[[#This Row],[RESULTADO EVALUACION DE LA EJECUCION]]))</f>
        <v/>
      </c>
    </row>
    <row r="503" spans="1:21" ht="15" customHeight="1" x14ac:dyDescent="0.25">
      <c r="A503" s="7"/>
      <c r="B503" s="5"/>
      <c r="C503" s="5"/>
      <c r="D503" s="80"/>
      <c r="E503" s="10"/>
      <c r="F503" s="197"/>
      <c r="G503" s="146" t="str">
        <f>IFERROR(VLOOKUP(Tabla46[[#This Row],[ID RIESGO]],'1. IDENTIFICACION DEL RIESGO'!$AB$27:$AL$38,11,0),"")</f>
        <v/>
      </c>
      <c r="H503" s="197"/>
      <c r="I503" s="197"/>
      <c r="J503" s="197"/>
      <c r="K503" s="197"/>
      <c r="L503" s="199"/>
      <c r="M503" s="199"/>
      <c r="N503" s="197" t="str">
        <f>IF(Tabla46[[#This Row],[ID RIESGO]]="","",IF(Tabla46[[#This Row],[DESCRIPCION DEL CONTROL]]="",0,15))</f>
        <v/>
      </c>
      <c r="O503" s="190" t="str">
        <f>IF(Tabla46[[#This Row],[ID RIESGO]]="","",IF(Tabla46[[#This Row],[RESPONSABLE DEL CONTROL (CARGO)]]="",0,20))</f>
        <v/>
      </c>
      <c r="P503" s="399">
        <f>IF(Tabla46[[#This Row],[PERIODICIDAD DE EJECUCIÓN DEL CONTROL]]="",0,20)</f>
        <v>0</v>
      </c>
      <c r="Q50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3" s="399" t="str">
        <f>IF(ISTEXT(Tabla46[[#This Row],[VALOR EVALUACION DISENO]]),"",IF(Tabla46[[#This Row],[VALOR EVALUACION DISENO]]&gt;96,DATOS!$AV$21,IF(Tabla46[[#This Row],[VALOR EVALUACION DISENO]]&gt;=86,DATOS!$AV$22,DATOS!$AV$23)))</f>
        <v/>
      </c>
      <c r="S503" s="324"/>
      <c r="T503" s="146" t="str">
        <f>IFERROR(VLOOKUP(Tabla46[[#This Row],[% DE CUMPLIMIENTO DE LA EJECUCION DEL CONTROL]],DATOS!$AS$39:$AT$41,2,0),"")</f>
        <v/>
      </c>
      <c r="U503" s="147" t="str">
        <f>IF(Tabla46[[#This Row],[RESULTADO EVALUACIÓN DEL DISEÑO DEL CONTROL]]="","",SUMIFS(DATOS!$AT$50:$AT$58,DATOS!$AR$50:$AR$58,Tabla46[[#This Row],[RESULTADO EVALUACIÓN DEL DISEÑO DEL CONTROL]],DATOS!$AS$50:$AS$58,Tabla46[[#This Row],[RESULTADO EVALUACION DE LA EJECUCION]]))</f>
        <v/>
      </c>
    </row>
    <row r="504" spans="1:21" ht="15" customHeight="1" x14ac:dyDescent="0.25">
      <c r="A504" s="7"/>
      <c r="B504" s="5"/>
      <c r="C504" s="5"/>
      <c r="D504" s="80"/>
      <c r="E504" s="10"/>
      <c r="F504" s="197"/>
      <c r="G504" s="146" t="str">
        <f>IFERROR(VLOOKUP(Tabla46[[#This Row],[ID RIESGO]],'1. IDENTIFICACION DEL RIESGO'!$AB$27:$AL$38,11,0),"")</f>
        <v/>
      </c>
      <c r="H504" s="197"/>
      <c r="I504" s="197"/>
      <c r="J504" s="197"/>
      <c r="K504" s="197"/>
      <c r="L504" s="199"/>
      <c r="M504" s="199"/>
      <c r="N504" s="197" t="str">
        <f>IF(Tabla46[[#This Row],[ID RIESGO]]="","",IF(Tabla46[[#This Row],[DESCRIPCION DEL CONTROL]]="",0,15))</f>
        <v/>
      </c>
      <c r="O504" s="190" t="str">
        <f>IF(Tabla46[[#This Row],[ID RIESGO]]="","",IF(Tabla46[[#This Row],[RESPONSABLE DEL CONTROL (CARGO)]]="",0,20))</f>
        <v/>
      </c>
      <c r="P504" s="399">
        <f>IF(Tabla46[[#This Row],[PERIODICIDAD DE EJECUCIÓN DEL CONTROL]]="",0,20)</f>
        <v>0</v>
      </c>
      <c r="Q50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4" s="399" t="str">
        <f>IF(ISTEXT(Tabla46[[#This Row],[VALOR EVALUACION DISENO]]),"",IF(Tabla46[[#This Row],[VALOR EVALUACION DISENO]]&gt;96,DATOS!$AV$21,IF(Tabla46[[#This Row],[VALOR EVALUACION DISENO]]&gt;=86,DATOS!$AV$22,DATOS!$AV$23)))</f>
        <v/>
      </c>
      <c r="S504" s="324"/>
      <c r="T504" s="146" t="str">
        <f>IFERROR(VLOOKUP(Tabla46[[#This Row],[% DE CUMPLIMIENTO DE LA EJECUCION DEL CONTROL]],DATOS!$AS$39:$AT$41,2,0),"")</f>
        <v/>
      </c>
      <c r="U504" s="147" t="str">
        <f>IF(Tabla46[[#This Row],[RESULTADO EVALUACIÓN DEL DISEÑO DEL CONTROL]]="","",SUMIFS(DATOS!$AT$50:$AT$58,DATOS!$AR$50:$AR$58,Tabla46[[#This Row],[RESULTADO EVALUACIÓN DEL DISEÑO DEL CONTROL]],DATOS!$AS$50:$AS$58,Tabla46[[#This Row],[RESULTADO EVALUACION DE LA EJECUCION]]))</f>
        <v/>
      </c>
    </row>
    <row r="505" spans="1:21" ht="15" customHeight="1" x14ac:dyDescent="0.25">
      <c r="A505" s="7"/>
      <c r="B505" s="5"/>
      <c r="C505" s="5"/>
      <c r="D505" s="80"/>
      <c r="E505" s="10"/>
      <c r="F505" s="197"/>
      <c r="G505" s="146" t="str">
        <f>IFERROR(VLOOKUP(Tabla46[[#This Row],[ID RIESGO]],'1. IDENTIFICACION DEL RIESGO'!$AB$27:$AL$38,11,0),"")</f>
        <v/>
      </c>
      <c r="H505" s="197"/>
      <c r="I505" s="197"/>
      <c r="J505" s="197"/>
      <c r="K505" s="197"/>
      <c r="L505" s="199"/>
      <c r="M505" s="199"/>
      <c r="N505" s="197" t="str">
        <f>IF(Tabla46[[#This Row],[ID RIESGO]]="","",IF(Tabla46[[#This Row],[DESCRIPCION DEL CONTROL]]="",0,15))</f>
        <v/>
      </c>
      <c r="O505" s="190" t="str">
        <f>IF(Tabla46[[#This Row],[ID RIESGO]]="","",IF(Tabla46[[#This Row],[RESPONSABLE DEL CONTROL (CARGO)]]="",0,20))</f>
        <v/>
      </c>
      <c r="P505" s="399">
        <f>IF(Tabla46[[#This Row],[PERIODICIDAD DE EJECUCIÓN DEL CONTROL]]="",0,20)</f>
        <v>0</v>
      </c>
      <c r="Q50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5" s="399" t="str">
        <f>IF(ISTEXT(Tabla46[[#This Row],[VALOR EVALUACION DISENO]]),"",IF(Tabla46[[#This Row],[VALOR EVALUACION DISENO]]&gt;96,DATOS!$AV$21,IF(Tabla46[[#This Row],[VALOR EVALUACION DISENO]]&gt;=86,DATOS!$AV$22,DATOS!$AV$23)))</f>
        <v/>
      </c>
      <c r="S505" s="324"/>
      <c r="T505" s="146" t="str">
        <f>IFERROR(VLOOKUP(Tabla46[[#This Row],[% DE CUMPLIMIENTO DE LA EJECUCION DEL CONTROL]],DATOS!$AS$39:$AT$41,2,0),"")</f>
        <v/>
      </c>
      <c r="U505" s="147" t="str">
        <f>IF(Tabla46[[#This Row],[RESULTADO EVALUACIÓN DEL DISEÑO DEL CONTROL]]="","",SUMIFS(DATOS!$AT$50:$AT$58,DATOS!$AR$50:$AR$58,Tabla46[[#This Row],[RESULTADO EVALUACIÓN DEL DISEÑO DEL CONTROL]],DATOS!$AS$50:$AS$58,Tabla46[[#This Row],[RESULTADO EVALUACION DE LA EJECUCION]]))</f>
        <v/>
      </c>
    </row>
    <row r="506" spans="1:21" ht="15" customHeight="1" x14ac:dyDescent="0.25">
      <c r="A506" s="7"/>
      <c r="B506" s="5"/>
      <c r="C506" s="5"/>
      <c r="D506" s="80"/>
      <c r="E506" s="10"/>
      <c r="F506" s="197"/>
      <c r="G506" s="146" t="str">
        <f>IFERROR(VLOOKUP(Tabla46[[#This Row],[ID RIESGO]],'1. IDENTIFICACION DEL RIESGO'!$AB$27:$AL$38,11,0),"")</f>
        <v/>
      </c>
      <c r="H506" s="197"/>
      <c r="I506" s="197"/>
      <c r="J506" s="197"/>
      <c r="K506" s="197"/>
      <c r="L506" s="199"/>
      <c r="M506" s="199"/>
      <c r="N506" s="197" t="str">
        <f>IF(Tabla46[[#This Row],[ID RIESGO]]="","",IF(Tabla46[[#This Row],[DESCRIPCION DEL CONTROL]]="",0,15))</f>
        <v/>
      </c>
      <c r="O506" s="190" t="str">
        <f>IF(Tabla46[[#This Row],[ID RIESGO]]="","",IF(Tabla46[[#This Row],[RESPONSABLE DEL CONTROL (CARGO)]]="",0,20))</f>
        <v/>
      </c>
      <c r="P506" s="399">
        <f>IF(Tabla46[[#This Row],[PERIODICIDAD DE EJECUCIÓN DEL CONTROL]]="",0,20)</f>
        <v>0</v>
      </c>
      <c r="Q50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6" s="399" t="str">
        <f>IF(ISTEXT(Tabla46[[#This Row],[VALOR EVALUACION DISENO]]),"",IF(Tabla46[[#This Row],[VALOR EVALUACION DISENO]]&gt;96,DATOS!$AV$21,IF(Tabla46[[#This Row],[VALOR EVALUACION DISENO]]&gt;=86,DATOS!$AV$22,DATOS!$AV$23)))</f>
        <v/>
      </c>
      <c r="S506" s="324"/>
      <c r="T506" s="146" t="str">
        <f>IFERROR(VLOOKUP(Tabla46[[#This Row],[% DE CUMPLIMIENTO DE LA EJECUCION DEL CONTROL]],DATOS!$AS$39:$AT$41,2,0),"")</f>
        <v/>
      </c>
      <c r="U506" s="147" t="str">
        <f>IF(Tabla46[[#This Row],[RESULTADO EVALUACIÓN DEL DISEÑO DEL CONTROL]]="","",SUMIFS(DATOS!$AT$50:$AT$58,DATOS!$AR$50:$AR$58,Tabla46[[#This Row],[RESULTADO EVALUACIÓN DEL DISEÑO DEL CONTROL]],DATOS!$AS$50:$AS$58,Tabla46[[#This Row],[RESULTADO EVALUACION DE LA EJECUCION]]))</f>
        <v/>
      </c>
    </row>
    <row r="507" spans="1:21" ht="15" customHeight="1" x14ac:dyDescent="0.25">
      <c r="A507" s="7"/>
      <c r="B507" s="5"/>
      <c r="C507" s="5"/>
      <c r="D507" s="80"/>
      <c r="E507" s="10"/>
      <c r="F507" s="197"/>
      <c r="G507" s="146" t="str">
        <f>IFERROR(VLOOKUP(Tabla46[[#This Row],[ID RIESGO]],'1. IDENTIFICACION DEL RIESGO'!$AB$27:$AL$38,11,0),"")</f>
        <v/>
      </c>
      <c r="H507" s="197"/>
      <c r="I507" s="197"/>
      <c r="J507" s="197"/>
      <c r="K507" s="197"/>
      <c r="L507" s="199"/>
      <c r="M507" s="199"/>
      <c r="N507" s="197" t="str">
        <f>IF(Tabla46[[#This Row],[ID RIESGO]]="","",IF(Tabla46[[#This Row],[DESCRIPCION DEL CONTROL]]="",0,15))</f>
        <v/>
      </c>
      <c r="O507" s="190" t="str">
        <f>IF(Tabla46[[#This Row],[ID RIESGO]]="","",IF(Tabla46[[#This Row],[RESPONSABLE DEL CONTROL (CARGO)]]="",0,20))</f>
        <v/>
      </c>
      <c r="P507" s="399">
        <f>IF(Tabla46[[#This Row],[PERIODICIDAD DE EJECUCIÓN DEL CONTROL]]="",0,20)</f>
        <v>0</v>
      </c>
      <c r="Q50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7" s="399" t="str">
        <f>IF(ISTEXT(Tabla46[[#This Row],[VALOR EVALUACION DISENO]]),"",IF(Tabla46[[#This Row],[VALOR EVALUACION DISENO]]&gt;96,DATOS!$AV$21,IF(Tabla46[[#This Row],[VALOR EVALUACION DISENO]]&gt;=86,DATOS!$AV$22,DATOS!$AV$23)))</f>
        <v/>
      </c>
      <c r="S507" s="324"/>
      <c r="T507" s="146" t="str">
        <f>IFERROR(VLOOKUP(Tabla46[[#This Row],[% DE CUMPLIMIENTO DE LA EJECUCION DEL CONTROL]],DATOS!$AS$39:$AT$41,2,0),"")</f>
        <v/>
      </c>
      <c r="U507" s="147" t="str">
        <f>IF(Tabla46[[#This Row],[RESULTADO EVALUACIÓN DEL DISEÑO DEL CONTROL]]="","",SUMIFS(DATOS!$AT$50:$AT$58,DATOS!$AR$50:$AR$58,Tabla46[[#This Row],[RESULTADO EVALUACIÓN DEL DISEÑO DEL CONTROL]],DATOS!$AS$50:$AS$58,Tabla46[[#This Row],[RESULTADO EVALUACION DE LA EJECUCION]]))</f>
        <v/>
      </c>
    </row>
    <row r="508" spans="1:21" ht="15" customHeight="1" x14ac:dyDescent="0.25">
      <c r="A508" s="7"/>
      <c r="B508" s="5"/>
      <c r="C508" s="5"/>
      <c r="D508" s="80"/>
      <c r="E508" s="10"/>
      <c r="F508" s="197"/>
      <c r="G508" s="146" t="str">
        <f>IFERROR(VLOOKUP(Tabla46[[#This Row],[ID RIESGO]],'1. IDENTIFICACION DEL RIESGO'!$AB$27:$AL$38,11,0),"")</f>
        <v/>
      </c>
      <c r="H508" s="197"/>
      <c r="I508" s="197"/>
      <c r="J508" s="197"/>
      <c r="K508" s="197"/>
      <c r="L508" s="199"/>
      <c r="M508" s="199"/>
      <c r="N508" s="197" t="str">
        <f>IF(Tabla46[[#This Row],[ID RIESGO]]="","",IF(Tabla46[[#This Row],[DESCRIPCION DEL CONTROL]]="",0,15))</f>
        <v/>
      </c>
      <c r="O508" s="190" t="str">
        <f>IF(Tabla46[[#This Row],[ID RIESGO]]="","",IF(Tabla46[[#This Row],[RESPONSABLE DEL CONTROL (CARGO)]]="",0,20))</f>
        <v/>
      </c>
      <c r="P508" s="399">
        <f>IF(Tabla46[[#This Row],[PERIODICIDAD DE EJECUCIÓN DEL CONTROL]]="",0,20)</f>
        <v>0</v>
      </c>
      <c r="Q50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8" s="399" t="str">
        <f>IF(ISTEXT(Tabla46[[#This Row],[VALOR EVALUACION DISENO]]),"",IF(Tabla46[[#This Row],[VALOR EVALUACION DISENO]]&gt;96,DATOS!$AV$21,IF(Tabla46[[#This Row],[VALOR EVALUACION DISENO]]&gt;=86,DATOS!$AV$22,DATOS!$AV$23)))</f>
        <v/>
      </c>
      <c r="S508" s="324"/>
      <c r="T508" s="146" t="str">
        <f>IFERROR(VLOOKUP(Tabla46[[#This Row],[% DE CUMPLIMIENTO DE LA EJECUCION DEL CONTROL]],DATOS!$AS$39:$AT$41,2,0),"")</f>
        <v/>
      </c>
      <c r="U508" s="147" t="str">
        <f>IF(Tabla46[[#This Row],[RESULTADO EVALUACIÓN DEL DISEÑO DEL CONTROL]]="","",SUMIFS(DATOS!$AT$50:$AT$58,DATOS!$AR$50:$AR$58,Tabla46[[#This Row],[RESULTADO EVALUACIÓN DEL DISEÑO DEL CONTROL]],DATOS!$AS$50:$AS$58,Tabla46[[#This Row],[RESULTADO EVALUACION DE LA EJECUCION]]))</f>
        <v/>
      </c>
    </row>
    <row r="509" spans="1:21" ht="15" customHeight="1" x14ac:dyDescent="0.25">
      <c r="A509" s="7"/>
      <c r="B509" s="5"/>
      <c r="C509" s="5"/>
      <c r="D509" s="80"/>
      <c r="E509" s="10"/>
      <c r="F509" s="197"/>
      <c r="G509" s="146" t="str">
        <f>IFERROR(VLOOKUP(Tabla46[[#This Row],[ID RIESGO]],'1. IDENTIFICACION DEL RIESGO'!$AB$27:$AL$38,11,0),"")</f>
        <v/>
      </c>
      <c r="H509" s="197"/>
      <c r="I509" s="197"/>
      <c r="J509" s="197"/>
      <c r="K509" s="197"/>
      <c r="L509" s="199"/>
      <c r="M509" s="199"/>
      <c r="N509" s="197" t="str">
        <f>IF(Tabla46[[#This Row],[ID RIESGO]]="","",IF(Tabla46[[#This Row],[DESCRIPCION DEL CONTROL]]="",0,15))</f>
        <v/>
      </c>
      <c r="O509" s="190" t="str">
        <f>IF(Tabla46[[#This Row],[ID RIESGO]]="","",IF(Tabla46[[#This Row],[RESPONSABLE DEL CONTROL (CARGO)]]="",0,20))</f>
        <v/>
      </c>
      <c r="P509" s="399">
        <f>IF(Tabla46[[#This Row],[PERIODICIDAD DE EJECUCIÓN DEL CONTROL]]="",0,20)</f>
        <v>0</v>
      </c>
      <c r="Q50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9" s="399" t="str">
        <f>IF(ISTEXT(Tabla46[[#This Row],[VALOR EVALUACION DISENO]]),"",IF(Tabla46[[#This Row],[VALOR EVALUACION DISENO]]&gt;96,DATOS!$AV$21,IF(Tabla46[[#This Row],[VALOR EVALUACION DISENO]]&gt;=86,DATOS!$AV$22,DATOS!$AV$23)))</f>
        <v/>
      </c>
      <c r="S509" s="324"/>
      <c r="T509" s="146" t="str">
        <f>IFERROR(VLOOKUP(Tabla46[[#This Row],[% DE CUMPLIMIENTO DE LA EJECUCION DEL CONTROL]],DATOS!$AS$39:$AT$41,2,0),"")</f>
        <v/>
      </c>
      <c r="U509" s="147" t="str">
        <f>IF(Tabla46[[#This Row],[RESULTADO EVALUACIÓN DEL DISEÑO DEL CONTROL]]="","",SUMIFS(DATOS!$AT$50:$AT$58,DATOS!$AR$50:$AR$58,Tabla46[[#This Row],[RESULTADO EVALUACIÓN DEL DISEÑO DEL CONTROL]],DATOS!$AS$50:$AS$58,Tabla46[[#This Row],[RESULTADO EVALUACION DE LA EJECUCION]]))</f>
        <v/>
      </c>
    </row>
    <row r="510" spans="1:21" ht="15" customHeight="1" x14ac:dyDescent="0.25">
      <c r="A510" s="7"/>
      <c r="B510" s="5"/>
      <c r="C510" s="5"/>
      <c r="D510" s="80"/>
      <c r="E510" s="10"/>
      <c r="F510" s="197"/>
      <c r="G510" s="146" t="str">
        <f>IFERROR(VLOOKUP(Tabla46[[#This Row],[ID RIESGO]],'1. IDENTIFICACION DEL RIESGO'!$AB$27:$AL$38,11,0),"")</f>
        <v/>
      </c>
      <c r="H510" s="197"/>
      <c r="I510" s="197"/>
      <c r="J510" s="197"/>
      <c r="K510" s="197"/>
      <c r="L510" s="199"/>
      <c r="M510" s="199"/>
      <c r="N510" s="197" t="str">
        <f>IF(Tabla46[[#This Row],[ID RIESGO]]="","",IF(Tabla46[[#This Row],[DESCRIPCION DEL CONTROL]]="",0,15))</f>
        <v/>
      </c>
      <c r="O510" s="190" t="str">
        <f>IF(Tabla46[[#This Row],[ID RIESGO]]="","",IF(Tabla46[[#This Row],[RESPONSABLE DEL CONTROL (CARGO)]]="",0,20))</f>
        <v/>
      </c>
      <c r="P510" s="399">
        <f>IF(Tabla46[[#This Row],[PERIODICIDAD DE EJECUCIÓN DEL CONTROL]]="",0,20)</f>
        <v>0</v>
      </c>
      <c r="Q51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0" s="399" t="str">
        <f>IF(ISTEXT(Tabla46[[#This Row],[VALOR EVALUACION DISENO]]),"",IF(Tabla46[[#This Row],[VALOR EVALUACION DISENO]]&gt;96,DATOS!$AV$21,IF(Tabla46[[#This Row],[VALOR EVALUACION DISENO]]&gt;=86,DATOS!$AV$22,DATOS!$AV$23)))</f>
        <v/>
      </c>
      <c r="S510" s="324"/>
      <c r="T510" s="146" t="str">
        <f>IFERROR(VLOOKUP(Tabla46[[#This Row],[% DE CUMPLIMIENTO DE LA EJECUCION DEL CONTROL]],DATOS!$AS$39:$AT$41,2,0),"")</f>
        <v/>
      </c>
      <c r="U510" s="147" t="str">
        <f>IF(Tabla46[[#This Row],[RESULTADO EVALUACIÓN DEL DISEÑO DEL CONTROL]]="","",SUMIFS(DATOS!$AT$50:$AT$58,DATOS!$AR$50:$AR$58,Tabla46[[#This Row],[RESULTADO EVALUACIÓN DEL DISEÑO DEL CONTROL]],DATOS!$AS$50:$AS$58,Tabla46[[#This Row],[RESULTADO EVALUACION DE LA EJECUCION]]))</f>
        <v/>
      </c>
    </row>
    <row r="511" spans="1:21" ht="15" customHeight="1" x14ac:dyDescent="0.25">
      <c r="A511" s="7"/>
      <c r="B511" s="5"/>
      <c r="C511" s="5"/>
      <c r="D511" s="80"/>
      <c r="E511" s="10"/>
      <c r="F511" s="197"/>
      <c r="G511" s="146" t="str">
        <f>IFERROR(VLOOKUP(Tabla46[[#This Row],[ID RIESGO]],'1. IDENTIFICACION DEL RIESGO'!$AB$27:$AL$38,11,0),"")</f>
        <v/>
      </c>
      <c r="H511" s="197"/>
      <c r="I511" s="197"/>
      <c r="J511" s="197"/>
      <c r="K511" s="197"/>
      <c r="L511" s="199"/>
      <c r="M511" s="199"/>
      <c r="N511" s="197" t="str">
        <f>IF(Tabla46[[#This Row],[ID RIESGO]]="","",IF(Tabla46[[#This Row],[DESCRIPCION DEL CONTROL]]="",0,15))</f>
        <v/>
      </c>
      <c r="O511" s="190" t="str">
        <f>IF(Tabla46[[#This Row],[ID RIESGO]]="","",IF(Tabla46[[#This Row],[RESPONSABLE DEL CONTROL (CARGO)]]="",0,20))</f>
        <v/>
      </c>
      <c r="P511" s="399">
        <f>IF(Tabla46[[#This Row],[PERIODICIDAD DE EJECUCIÓN DEL CONTROL]]="",0,20)</f>
        <v>0</v>
      </c>
      <c r="Q51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1" s="399" t="str">
        <f>IF(ISTEXT(Tabla46[[#This Row],[VALOR EVALUACION DISENO]]),"",IF(Tabla46[[#This Row],[VALOR EVALUACION DISENO]]&gt;96,DATOS!$AV$21,IF(Tabla46[[#This Row],[VALOR EVALUACION DISENO]]&gt;=86,DATOS!$AV$22,DATOS!$AV$23)))</f>
        <v/>
      </c>
      <c r="S511" s="324"/>
      <c r="T511" s="146" t="str">
        <f>IFERROR(VLOOKUP(Tabla46[[#This Row],[% DE CUMPLIMIENTO DE LA EJECUCION DEL CONTROL]],DATOS!$AS$39:$AT$41,2,0),"")</f>
        <v/>
      </c>
      <c r="U511" s="147" t="str">
        <f>IF(Tabla46[[#This Row],[RESULTADO EVALUACIÓN DEL DISEÑO DEL CONTROL]]="","",SUMIFS(DATOS!$AT$50:$AT$58,DATOS!$AR$50:$AR$58,Tabla46[[#This Row],[RESULTADO EVALUACIÓN DEL DISEÑO DEL CONTROL]],DATOS!$AS$50:$AS$58,Tabla46[[#This Row],[RESULTADO EVALUACION DE LA EJECUCION]]))</f>
        <v/>
      </c>
    </row>
    <row r="512" spans="1:21" ht="15" customHeight="1" x14ac:dyDescent="0.25">
      <c r="A512" s="7"/>
      <c r="B512" s="5"/>
      <c r="C512" s="5"/>
      <c r="D512" s="80"/>
      <c r="E512" s="10"/>
      <c r="F512" s="197"/>
      <c r="G512" s="146" t="str">
        <f>IFERROR(VLOOKUP(Tabla46[[#This Row],[ID RIESGO]],'1. IDENTIFICACION DEL RIESGO'!$AB$27:$AL$38,11,0),"")</f>
        <v/>
      </c>
      <c r="H512" s="197"/>
      <c r="I512" s="197"/>
      <c r="J512" s="197"/>
      <c r="K512" s="197"/>
      <c r="L512" s="199"/>
      <c r="M512" s="199"/>
      <c r="N512" s="197" t="str">
        <f>IF(Tabla46[[#This Row],[ID RIESGO]]="","",IF(Tabla46[[#This Row],[DESCRIPCION DEL CONTROL]]="",0,15))</f>
        <v/>
      </c>
      <c r="O512" s="190" t="str">
        <f>IF(Tabla46[[#This Row],[ID RIESGO]]="","",IF(Tabla46[[#This Row],[RESPONSABLE DEL CONTROL (CARGO)]]="",0,20))</f>
        <v/>
      </c>
      <c r="P512" s="399">
        <f>IF(Tabla46[[#This Row],[PERIODICIDAD DE EJECUCIÓN DEL CONTROL]]="",0,20)</f>
        <v>0</v>
      </c>
      <c r="Q51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2" s="399" t="str">
        <f>IF(ISTEXT(Tabla46[[#This Row],[VALOR EVALUACION DISENO]]),"",IF(Tabla46[[#This Row],[VALOR EVALUACION DISENO]]&gt;96,DATOS!$AV$21,IF(Tabla46[[#This Row],[VALOR EVALUACION DISENO]]&gt;=86,DATOS!$AV$22,DATOS!$AV$23)))</f>
        <v/>
      </c>
      <c r="S512" s="324"/>
      <c r="T512" s="146" t="str">
        <f>IFERROR(VLOOKUP(Tabla46[[#This Row],[% DE CUMPLIMIENTO DE LA EJECUCION DEL CONTROL]],DATOS!$AS$39:$AT$41,2,0),"")</f>
        <v/>
      </c>
      <c r="U512" s="147" t="str">
        <f>IF(Tabla46[[#This Row],[RESULTADO EVALUACIÓN DEL DISEÑO DEL CONTROL]]="","",SUMIFS(DATOS!$AT$50:$AT$58,DATOS!$AR$50:$AR$58,Tabla46[[#This Row],[RESULTADO EVALUACIÓN DEL DISEÑO DEL CONTROL]],DATOS!$AS$50:$AS$58,Tabla46[[#This Row],[RESULTADO EVALUACION DE LA EJECUCION]]))</f>
        <v/>
      </c>
    </row>
    <row r="513" spans="1:21" ht="15" customHeight="1" x14ac:dyDescent="0.25">
      <c r="A513" s="7"/>
      <c r="B513" s="5"/>
      <c r="C513" s="5"/>
      <c r="D513" s="80"/>
      <c r="E513" s="10"/>
      <c r="F513" s="197"/>
      <c r="G513" s="146" t="str">
        <f>IFERROR(VLOOKUP(Tabla46[[#This Row],[ID RIESGO]],'1. IDENTIFICACION DEL RIESGO'!$AB$27:$AL$38,11,0),"")</f>
        <v/>
      </c>
      <c r="H513" s="197"/>
      <c r="I513" s="197"/>
      <c r="J513" s="197"/>
      <c r="K513" s="197"/>
      <c r="L513" s="199"/>
      <c r="M513" s="199"/>
      <c r="N513" s="197" t="str">
        <f>IF(Tabla46[[#This Row],[ID RIESGO]]="","",IF(Tabla46[[#This Row],[DESCRIPCION DEL CONTROL]]="",0,15))</f>
        <v/>
      </c>
      <c r="O513" s="190" t="str">
        <f>IF(Tabla46[[#This Row],[ID RIESGO]]="","",IF(Tabla46[[#This Row],[RESPONSABLE DEL CONTROL (CARGO)]]="",0,20))</f>
        <v/>
      </c>
      <c r="P513" s="399">
        <f>IF(Tabla46[[#This Row],[PERIODICIDAD DE EJECUCIÓN DEL CONTROL]]="",0,20)</f>
        <v>0</v>
      </c>
      <c r="Q51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3" s="399" t="str">
        <f>IF(ISTEXT(Tabla46[[#This Row],[VALOR EVALUACION DISENO]]),"",IF(Tabla46[[#This Row],[VALOR EVALUACION DISENO]]&gt;96,DATOS!$AV$21,IF(Tabla46[[#This Row],[VALOR EVALUACION DISENO]]&gt;=86,DATOS!$AV$22,DATOS!$AV$23)))</f>
        <v/>
      </c>
      <c r="S513" s="324"/>
      <c r="T513" s="146" t="str">
        <f>IFERROR(VLOOKUP(Tabla46[[#This Row],[% DE CUMPLIMIENTO DE LA EJECUCION DEL CONTROL]],DATOS!$AS$39:$AT$41,2,0),"")</f>
        <v/>
      </c>
      <c r="U513" s="147" t="str">
        <f>IF(Tabla46[[#This Row],[RESULTADO EVALUACIÓN DEL DISEÑO DEL CONTROL]]="","",SUMIFS(DATOS!$AT$50:$AT$58,DATOS!$AR$50:$AR$58,Tabla46[[#This Row],[RESULTADO EVALUACIÓN DEL DISEÑO DEL CONTROL]],DATOS!$AS$50:$AS$58,Tabla46[[#This Row],[RESULTADO EVALUACION DE LA EJECUCION]]))</f>
        <v/>
      </c>
    </row>
    <row r="514" spans="1:21" ht="15" customHeight="1" x14ac:dyDescent="0.25">
      <c r="A514" s="7"/>
      <c r="B514" s="5"/>
      <c r="C514" s="5"/>
      <c r="D514" s="80"/>
      <c r="E514" s="10"/>
      <c r="F514" s="197"/>
      <c r="G514" s="146" t="str">
        <f>IFERROR(VLOOKUP(Tabla46[[#This Row],[ID RIESGO]],'1. IDENTIFICACION DEL RIESGO'!$AB$27:$AL$38,11,0),"")</f>
        <v/>
      </c>
      <c r="H514" s="197"/>
      <c r="I514" s="197"/>
      <c r="J514" s="197"/>
      <c r="K514" s="197"/>
      <c r="L514" s="199"/>
      <c r="M514" s="199"/>
      <c r="N514" s="197" t="str">
        <f>IF(Tabla46[[#This Row],[ID RIESGO]]="","",IF(Tabla46[[#This Row],[DESCRIPCION DEL CONTROL]]="",0,15))</f>
        <v/>
      </c>
      <c r="O514" s="190" t="str">
        <f>IF(Tabla46[[#This Row],[ID RIESGO]]="","",IF(Tabla46[[#This Row],[RESPONSABLE DEL CONTROL (CARGO)]]="",0,20))</f>
        <v/>
      </c>
      <c r="P514" s="399">
        <f>IF(Tabla46[[#This Row],[PERIODICIDAD DE EJECUCIÓN DEL CONTROL]]="",0,20)</f>
        <v>0</v>
      </c>
      <c r="Q51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4" s="399" t="str">
        <f>IF(ISTEXT(Tabla46[[#This Row],[VALOR EVALUACION DISENO]]),"",IF(Tabla46[[#This Row],[VALOR EVALUACION DISENO]]&gt;96,DATOS!$AV$21,IF(Tabla46[[#This Row],[VALOR EVALUACION DISENO]]&gt;=86,DATOS!$AV$22,DATOS!$AV$23)))</f>
        <v/>
      </c>
      <c r="S514" s="324"/>
      <c r="T514" s="146" t="str">
        <f>IFERROR(VLOOKUP(Tabla46[[#This Row],[% DE CUMPLIMIENTO DE LA EJECUCION DEL CONTROL]],DATOS!$AS$39:$AT$41,2,0),"")</f>
        <v/>
      </c>
      <c r="U514" s="147" t="str">
        <f>IF(Tabla46[[#This Row],[RESULTADO EVALUACIÓN DEL DISEÑO DEL CONTROL]]="","",SUMIFS(DATOS!$AT$50:$AT$58,DATOS!$AR$50:$AR$58,Tabla46[[#This Row],[RESULTADO EVALUACIÓN DEL DISEÑO DEL CONTROL]],DATOS!$AS$50:$AS$58,Tabla46[[#This Row],[RESULTADO EVALUACION DE LA EJECUCION]]))</f>
        <v/>
      </c>
    </row>
    <row r="515" spans="1:21" ht="15" customHeight="1" x14ac:dyDescent="0.25">
      <c r="A515" s="7"/>
      <c r="B515" s="5"/>
      <c r="C515" s="5"/>
      <c r="D515" s="80"/>
      <c r="E515" s="10"/>
      <c r="F515" s="197"/>
      <c r="G515" s="146" t="str">
        <f>IFERROR(VLOOKUP(Tabla46[[#This Row],[ID RIESGO]],'1. IDENTIFICACION DEL RIESGO'!$AB$27:$AL$38,11,0),"")</f>
        <v/>
      </c>
      <c r="H515" s="197"/>
      <c r="I515" s="197"/>
      <c r="J515" s="197"/>
      <c r="K515" s="197"/>
      <c r="L515" s="199"/>
      <c r="M515" s="199"/>
      <c r="N515" s="197" t="str">
        <f>IF(Tabla46[[#This Row],[ID RIESGO]]="","",IF(Tabla46[[#This Row],[DESCRIPCION DEL CONTROL]]="",0,15))</f>
        <v/>
      </c>
      <c r="O515" s="190" t="str">
        <f>IF(Tabla46[[#This Row],[ID RIESGO]]="","",IF(Tabla46[[#This Row],[RESPONSABLE DEL CONTROL (CARGO)]]="",0,20))</f>
        <v/>
      </c>
      <c r="P515" s="399">
        <f>IF(Tabla46[[#This Row],[PERIODICIDAD DE EJECUCIÓN DEL CONTROL]]="",0,20)</f>
        <v>0</v>
      </c>
      <c r="Q51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5" s="399" t="str">
        <f>IF(ISTEXT(Tabla46[[#This Row],[VALOR EVALUACION DISENO]]),"",IF(Tabla46[[#This Row],[VALOR EVALUACION DISENO]]&gt;96,DATOS!$AV$21,IF(Tabla46[[#This Row],[VALOR EVALUACION DISENO]]&gt;=86,DATOS!$AV$22,DATOS!$AV$23)))</f>
        <v/>
      </c>
      <c r="S515" s="324"/>
      <c r="T515" s="146" t="str">
        <f>IFERROR(VLOOKUP(Tabla46[[#This Row],[% DE CUMPLIMIENTO DE LA EJECUCION DEL CONTROL]],DATOS!$AS$39:$AT$41,2,0),"")</f>
        <v/>
      </c>
      <c r="U515" s="147" t="str">
        <f>IF(Tabla46[[#This Row],[RESULTADO EVALUACIÓN DEL DISEÑO DEL CONTROL]]="","",SUMIFS(DATOS!$AT$50:$AT$58,DATOS!$AR$50:$AR$58,Tabla46[[#This Row],[RESULTADO EVALUACIÓN DEL DISEÑO DEL CONTROL]],DATOS!$AS$50:$AS$58,Tabla46[[#This Row],[RESULTADO EVALUACION DE LA EJECUCION]]))</f>
        <v/>
      </c>
    </row>
    <row r="516" spans="1:21" ht="15" customHeight="1" x14ac:dyDescent="0.25">
      <c r="A516" s="7"/>
      <c r="B516" s="5"/>
      <c r="C516" s="5"/>
      <c r="D516" s="80"/>
      <c r="E516" s="10"/>
      <c r="F516" s="198"/>
      <c r="G516" s="146" t="str">
        <f>IFERROR(VLOOKUP(Tabla46[[#This Row],[ID RIESGO]],'1. IDENTIFICACION DEL RIESGO'!$AB$27:$AL$38,11,0),"")</f>
        <v/>
      </c>
      <c r="H516" s="197"/>
      <c r="I516" s="197"/>
      <c r="J516" s="197"/>
      <c r="K516" s="197"/>
      <c r="L516" s="199"/>
      <c r="M516" s="199"/>
      <c r="N516" s="197" t="str">
        <f>IF(Tabla46[[#This Row],[ID RIESGO]]="","",IF(Tabla46[[#This Row],[DESCRIPCION DEL CONTROL]]="",0,15))</f>
        <v/>
      </c>
      <c r="O516" s="190" t="str">
        <f>IF(Tabla46[[#This Row],[ID RIESGO]]="","",IF(Tabla46[[#This Row],[RESPONSABLE DEL CONTROL (CARGO)]]="",0,20))</f>
        <v/>
      </c>
      <c r="P516" s="399">
        <f>IF(Tabla46[[#This Row],[PERIODICIDAD DE EJECUCIÓN DEL CONTROL]]="",0,20)</f>
        <v>0</v>
      </c>
      <c r="Q51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6" s="399" t="str">
        <f>IF(ISTEXT(Tabla46[[#This Row],[VALOR EVALUACION DISENO]]),"",IF(Tabla46[[#This Row],[VALOR EVALUACION DISENO]]&gt;96,DATOS!$AV$21,IF(Tabla46[[#This Row],[VALOR EVALUACION DISENO]]&gt;=86,DATOS!$AV$22,DATOS!$AV$23)))</f>
        <v/>
      </c>
      <c r="S516" s="324"/>
      <c r="T516" s="146" t="str">
        <f>IFERROR(VLOOKUP(Tabla46[[#This Row],[% DE CUMPLIMIENTO DE LA EJECUCION DEL CONTROL]],DATOS!$AS$39:$AT$41,2,0),"")</f>
        <v/>
      </c>
      <c r="U516" s="147" t="str">
        <f>IF(Tabla46[[#This Row],[RESULTADO EVALUACIÓN DEL DISEÑO DEL CONTROL]]="","",SUMIFS(DATOS!$AT$50:$AT$58,DATOS!$AR$50:$AR$58,Tabla46[[#This Row],[RESULTADO EVALUACIÓN DEL DISEÑO DEL CONTROL]],DATOS!$AS$50:$AS$58,Tabla46[[#This Row],[RESULTADO EVALUACION DE LA EJECUCION]]))</f>
        <v/>
      </c>
    </row>
    <row r="517" spans="1:21" ht="15" customHeight="1" x14ac:dyDescent="0.25">
      <c r="A517" s="18"/>
      <c r="B517" s="18"/>
      <c r="C517" s="18"/>
      <c r="D517" s="83"/>
      <c r="E517" s="18"/>
      <c r="F517" s="11"/>
    </row>
    <row r="518" spans="1:21" ht="15" customHeight="1" x14ac:dyDescent="0.25">
      <c r="A518" s="18"/>
      <c r="B518" s="18"/>
      <c r="C518" s="18"/>
      <c r="D518" s="83"/>
      <c r="E518" s="18"/>
      <c r="F518" s="11"/>
    </row>
    <row r="519" spans="1:21" ht="15" customHeight="1" x14ac:dyDescent="0.25">
      <c r="A519" s="18"/>
      <c r="B519" s="18"/>
      <c r="C519" s="18"/>
      <c r="D519" s="83"/>
      <c r="E519" s="18"/>
      <c r="F519" s="11"/>
    </row>
    <row r="520" spans="1:21" ht="15" customHeight="1" x14ac:dyDescent="0.25">
      <c r="A520" s="18"/>
      <c r="B520" s="18"/>
      <c r="C520" s="18"/>
      <c r="D520" s="83"/>
      <c r="E520" s="18"/>
      <c r="F520" s="11"/>
    </row>
    <row r="521" spans="1:21" ht="15" customHeight="1" x14ac:dyDescent="0.25">
      <c r="A521" s="18"/>
      <c r="B521" s="18"/>
      <c r="C521" s="18"/>
      <c r="D521" s="83"/>
      <c r="E521" s="18"/>
      <c r="F521" s="11"/>
    </row>
    <row r="522" spans="1:21" ht="15" customHeight="1" x14ac:dyDescent="0.25">
      <c r="A522" s="18"/>
      <c r="B522" s="18"/>
      <c r="C522" s="18"/>
      <c r="D522" s="83"/>
      <c r="E522" s="18"/>
      <c r="F522" s="11"/>
    </row>
    <row r="523" spans="1:21" ht="15" customHeight="1" x14ac:dyDescent="0.25">
      <c r="A523" s="18"/>
      <c r="B523" s="18"/>
      <c r="C523" s="18"/>
      <c r="D523" s="83"/>
      <c r="E523" s="18"/>
      <c r="F523" s="11"/>
    </row>
    <row r="524" spans="1:21" ht="15" customHeight="1" x14ac:dyDescent="0.25">
      <c r="A524" s="18"/>
      <c r="B524" s="18"/>
      <c r="C524" s="18"/>
      <c r="D524" s="83"/>
      <c r="E524" s="18"/>
      <c r="F524" s="11"/>
    </row>
    <row r="525" spans="1:21" ht="15" customHeight="1" x14ac:dyDescent="0.25">
      <c r="A525" s="18"/>
      <c r="B525" s="18"/>
      <c r="C525" s="18"/>
      <c r="D525" s="83"/>
      <c r="E525" s="18"/>
      <c r="F525" s="11"/>
    </row>
    <row r="526" spans="1:21" ht="15" customHeight="1" x14ac:dyDescent="0.25">
      <c r="A526" s="18"/>
      <c r="B526" s="18"/>
      <c r="C526" s="18"/>
      <c r="D526" s="83"/>
      <c r="E526" s="18"/>
      <c r="F526" s="11"/>
    </row>
    <row r="527" spans="1:21" ht="15" customHeight="1" x14ac:dyDescent="0.25">
      <c r="A527" s="18"/>
      <c r="B527" s="18"/>
      <c r="C527" s="18"/>
      <c r="D527" s="83"/>
      <c r="E527" s="18"/>
      <c r="F527" s="11"/>
    </row>
    <row r="528" spans="1:21" ht="15" customHeight="1" x14ac:dyDescent="0.25">
      <c r="A528" s="18"/>
      <c r="B528" s="18"/>
      <c r="C528" s="18"/>
      <c r="D528" s="83"/>
      <c r="E528" s="18"/>
      <c r="F528" s="11"/>
    </row>
    <row r="529" spans="1:6" ht="15" customHeight="1" x14ac:dyDescent="0.25">
      <c r="A529" s="18"/>
      <c r="B529" s="18"/>
      <c r="C529" s="18"/>
      <c r="D529" s="83"/>
      <c r="E529" s="18"/>
      <c r="F529" s="11"/>
    </row>
    <row r="530" spans="1:6" ht="15" customHeight="1" x14ac:dyDescent="0.25">
      <c r="A530" s="18"/>
      <c r="B530" s="18"/>
      <c r="C530" s="18"/>
      <c r="D530" s="83"/>
      <c r="E530" s="18"/>
      <c r="F530" s="11"/>
    </row>
    <row r="531" spans="1:6" ht="15" customHeight="1" x14ac:dyDescent="0.25">
      <c r="A531" s="18"/>
      <c r="B531" s="18"/>
      <c r="C531" s="18"/>
      <c r="D531" s="83"/>
      <c r="E531" s="18"/>
      <c r="F531" s="11"/>
    </row>
    <row r="532" spans="1:6" ht="15" customHeight="1" x14ac:dyDescent="0.25">
      <c r="A532" s="18"/>
      <c r="B532" s="18"/>
      <c r="C532" s="18"/>
      <c r="D532" s="83"/>
      <c r="E532" s="18"/>
      <c r="F532" s="11"/>
    </row>
    <row r="533" spans="1:6" ht="15" customHeight="1" x14ac:dyDescent="0.25">
      <c r="A533" s="18"/>
      <c r="B533" s="18"/>
      <c r="C533" s="18"/>
      <c r="D533" s="83"/>
      <c r="E533" s="18"/>
      <c r="F533" s="11"/>
    </row>
    <row r="534" spans="1:6" ht="15" customHeight="1" x14ac:dyDescent="0.25">
      <c r="A534" s="18"/>
      <c r="B534" s="18"/>
      <c r="C534" s="18"/>
      <c r="D534" s="83"/>
      <c r="E534" s="18"/>
      <c r="F534" s="11"/>
    </row>
    <row r="535" spans="1:6" ht="15" customHeight="1" x14ac:dyDescent="0.25">
      <c r="A535" s="18"/>
      <c r="B535" s="18"/>
      <c r="C535" s="18"/>
      <c r="D535" s="83"/>
      <c r="E535" s="18"/>
      <c r="F535" s="11"/>
    </row>
    <row r="536" spans="1:6" ht="15" customHeight="1" x14ac:dyDescent="0.25">
      <c r="A536" s="18"/>
      <c r="B536" s="18"/>
      <c r="C536" s="18"/>
      <c r="D536" s="83"/>
      <c r="E536" s="18"/>
      <c r="F536" s="11"/>
    </row>
    <row r="537" spans="1:6" ht="15" customHeight="1" x14ac:dyDescent="0.25">
      <c r="A537" s="18"/>
      <c r="B537" s="18"/>
      <c r="C537" s="18"/>
      <c r="D537" s="83"/>
      <c r="E537" s="18"/>
      <c r="F537" s="11"/>
    </row>
    <row r="538" spans="1:6" ht="15" customHeight="1" x14ac:dyDescent="0.25">
      <c r="A538" s="18"/>
      <c r="B538" s="18"/>
      <c r="C538" s="18"/>
      <c r="D538" s="83"/>
      <c r="E538" s="18"/>
      <c r="F538" s="11"/>
    </row>
    <row r="539" spans="1:6" ht="15" customHeight="1" x14ac:dyDescent="0.25">
      <c r="A539" s="18"/>
      <c r="B539" s="18"/>
      <c r="C539" s="18"/>
      <c r="D539" s="83"/>
      <c r="E539" s="18"/>
      <c r="F539" s="11"/>
    </row>
    <row r="540" spans="1:6" ht="15" customHeight="1" x14ac:dyDescent="0.25">
      <c r="A540" s="18"/>
      <c r="B540" s="18"/>
      <c r="C540" s="18"/>
      <c r="D540" s="83"/>
      <c r="E540" s="18"/>
      <c r="F540" s="11"/>
    </row>
    <row r="541" spans="1:6" ht="15" customHeight="1" x14ac:dyDescent="0.25">
      <c r="A541" s="18"/>
      <c r="B541" s="18"/>
      <c r="C541" s="18"/>
      <c r="D541" s="83"/>
      <c r="E541" s="18"/>
      <c r="F541" s="11"/>
    </row>
    <row r="542" spans="1:6" ht="15" customHeight="1" x14ac:dyDescent="0.25">
      <c r="A542" s="18"/>
      <c r="B542" s="18"/>
      <c r="C542" s="18"/>
      <c r="D542" s="83"/>
      <c r="E542" s="18"/>
      <c r="F542" s="11"/>
    </row>
    <row r="543" spans="1:6" ht="15" customHeight="1" x14ac:dyDescent="0.25">
      <c r="A543" s="18"/>
      <c r="B543" s="18"/>
      <c r="C543" s="18"/>
      <c r="D543" s="83"/>
      <c r="E543" s="18"/>
      <c r="F543" s="11"/>
    </row>
    <row r="544" spans="1:6" ht="15" customHeight="1" x14ac:dyDescent="0.25">
      <c r="A544" s="18"/>
      <c r="B544" s="18"/>
      <c r="C544" s="18"/>
      <c r="D544" s="83"/>
      <c r="E544" s="18"/>
      <c r="F544" s="11"/>
    </row>
    <row r="545" spans="1:6" ht="15" customHeight="1" x14ac:dyDescent="0.25">
      <c r="A545" s="18"/>
      <c r="B545" s="18"/>
      <c r="C545" s="18"/>
      <c r="D545" s="83"/>
      <c r="E545" s="18"/>
      <c r="F545" s="11"/>
    </row>
    <row r="546" spans="1:6" ht="15" customHeight="1" x14ac:dyDescent="0.25">
      <c r="A546" s="18"/>
      <c r="B546" s="18"/>
      <c r="C546" s="18"/>
      <c r="D546" s="83"/>
      <c r="E546" s="18"/>
      <c r="F546" s="11"/>
    </row>
    <row r="547" spans="1:6" ht="15" customHeight="1" x14ac:dyDescent="0.25">
      <c r="A547" s="18"/>
      <c r="B547" s="18"/>
      <c r="C547" s="18"/>
      <c r="D547" s="83"/>
      <c r="E547" s="18"/>
      <c r="F547" s="11"/>
    </row>
    <row r="548" spans="1:6" ht="15" customHeight="1" x14ac:dyDescent="0.25">
      <c r="A548" s="18"/>
      <c r="B548" s="18"/>
      <c r="C548" s="18"/>
      <c r="D548" s="83"/>
      <c r="E548" s="18"/>
      <c r="F548" s="11"/>
    </row>
    <row r="549" spans="1:6" ht="15" customHeight="1" x14ac:dyDescent="0.25">
      <c r="A549" s="18"/>
      <c r="B549" s="18"/>
      <c r="C549" s="18"/>
      <c r="D549" s="83"/>
      <c r="E549" s="18"/>
      <c r="F549" s="11"/>
    </row>
    <row r="550" spans="1:6" ht="15" customHeight="1" x14ac:dyDescent="0.25">
      <c r="A550" s="18"/>
      <c r="B550" s="18"/>
      <c r="C550" s="18"/>
      <c r="D550" s="83"/>
      <c r="E550" s="18"/>
      <c r="F550" s="11"/>
    </row>
    <row r="551" spans="1:6" ht="15" customHeight="1" x14ac:dyDescent="0.25">
      <c r="A551" s="18"/>
      <c r="B551" s="18"/>
      <c r="C551" s="18"/>
      <c r="D551" s="83"/>
      <c r="E551" s="18"/>
      <c r="F551" s="11"/>
    </row>
    <row r="552" spans="1:6" ht="15" customHeight="1" x14ac:dyDescent="0.25">
      <c r="A552" s="18"/>
      <c r="B552" s="18"/>
      <c r="C552" s="18"/>
      <c r="D552" s="83"/>
      <c r="E552" s="18"/>
      <c r="F552" s="11"/>
    </row>
    <row r="553" spans="1:6" ht="15" customHeight="1" x14ac:dyDescent="0.25">
      <c r="A553" s="18"/>
      <c r="B553" s="18"/>
      <c r="C553" s="18"/>
      <c r="D553" s="83"/>
      <c r="E553" s="18"/>
      <c r="F553" s="11"/>
    </row>
    <row r="554" spans="1:6" ht="15" customHeight="1" x14ac:dyDescent="0.25">
      <c r="A554" s="18"/>
      <c r="B554" s="18"/>
      <c r="C554" s="18"/>
      <c r="D554" s="83"/>
      <c r="E554" s="18"/>
      <c r="F554" s="11"/>
    </row>
    <row r="555" spans="1:6" ht="15" customHeight="1" x14ac:dyDescent="0.25">
      <c r="A555" s="18"/>
      <c r="B555" s="18"/>
      <c r="C555" s="18"/>
      <c r="D555" s="83"/>
      <c r="E555" s="18"/>
      <c r="F555" s="11"/>
    </row>
    <row r="556" spans="1:6" ht="15" customHeight="1" x14ac:dyDescent="0.25">
      <c r="A556" s="18"/>
      <c r="B556" s="18"/>
      <c r="C556" s="18"/>
      <c r="D556" s="83"/>
      <c r="E556" s="18"/>
      <c r="F556" s="11"/>
    </row>
    <row r="557" spans="1:6" ht="15" customHeight="1" x14ac:dyDescent="0.25">
      <c r="A557" s="18"/>
      <c r="B557" s="18"/>
      <c r="C557" s="18"/>
      <c r="D557" s="83"/>
      <c r="E557" s="18"/>
      <c r="F557" s="11"/>
    </row>
    <row r="558" spans="1:6" ht="15" customHeight="1" x14ac:dyDescent="0.25">
      <c r="A558" s="18"/>
      <c r="B558" s="18"/>
      <c r="C558" s="18"/>
      <c r="D558" s="83"/>
      <c r="E558" s="18"/>
      <c r="F558" s="11"/>
    </row>
    <row r="559" spans="1:6" ht="15" customHeight="1" x14ac:dyDescent="0.25">
      <c r="A559" s="18"/>
      <c r="B559" s="18"/>
      <c r="C559" s="18"/>
      <c r="D559" s="83"/>
      <c r="E559" s="18"/>
      <c r="F559" s="11"/>
    </row>
    <row r="560" spans="1:6" ht="15" customHeight="1" x14ac:dyDescent="0.25">
      <c r="A560" s="18"/>
      <c r="B560" s="18"/>
      <c r="C560" s="18"/>
      <c r="D560" s="83"/>
      <c r="E560" s="18"/>
      <c r="F560" s="11"/>
    </row>
    <row r="561" spans="1:6" ht="15" customHeight="1" x14ac:dyDescent="0.25">
      <c r="A561" s="18"/>
      <c r="B561" s="18"/>
      <c r="C561" s="18"/>
      <c r="D561" s="83"/>
      <c r="E561" s="18"/>
      <c r="F561" s="11"/>
    </row>
    <row r="562" spans="1:6" ht="15" customHeight="1" x14ac:dyDescent="0.25">
      <c r="A562" s="18"/>
      <c r="B562" s="18"/>
      <c r="C562" s="18"/>
      <c r="D562" s="83"/>
      <c r="E562" s="18"/>
      <c r="F562" s="11"/>
    </row>
    <row r="563" spans="1:6" ht="15" customHeight="1" x14ac:dyDescent="0.25">
      <c r="A563" s="18"/>
      <c r="B563" s="18"/>
      <c r="C563" s="18"/>
      <c r="D563" s="83"/>
      <c r="E563" s="18"/>
      <c r="F563" s="11"/>
    </row>
    <row r="564" spans="1:6" ht="15" customHeight="1" x14ac:dyDescent="0.25">
      <c r="A564" s="18"/>
      <c r="B564" s="18"/>
      <c r="C564" s="18"/>
      <c r="D564" s="83"/>
      <c r="E564" s="18"/>
      <c r="F564" s="11"/>
    </row>
    <row r="565" spans="1:6" ht="15" customHeight="1" x14ac:dyDescent="0.25">
      <c r="A565" s="18"/>
      <c r="B565" s="18"/>
      <c r="C565" s="18"/>
      <c r="D565" s="83"/>
      <c r="E565" s="18"/>
      <c r="F565" s="11"/>
    </row>
    <row r="566" spans="1:6" ht="15" customHeight="1" x14ac:dyDescent="0.25">
      <c r="A566" s="18"/>
      <c r="B566" s="18"/>
      <c r="C566" s="18"/>
      <c r="D566" s="83"/>
      <c r="E566" s="18"/>
      <c r="F566" s="11"/>
    </row>
    <row r="567" spans="1:6" ht="15" customHeight="1" x14ac:dyDescent="0.25">
      <c r="A567" s="18"/>
      <c r="B567" s="18"/>
      <c r="C567" s="18"/>
      <c r="D567" s="83"/>
      <c r="E567" s="18"/>
      <c r="F567" s="11"/>
    </row>
    <row r="568" spans="1:6" ht="15" customHeight="1" x14ac:dyDescent="0.25">
      <c r="A568" s="18"/>
      <c r="B568" s="18"/>
      <c r="C568" s="18"/>
      <c r="D568" s="83"/>
      <c r="E568" s="18"/>
      <c r="F568" s="11"/>
    </row>
    <row r="569" spans="1:6" ht="15" customHeight="1" x14ac:dyDescent="0.25">
      <c r="A569" s="18"/>
      <c r="B569" s="18"/>
      <c r="C569" s="18"/>
      <c r="D569" s="83"/>
      <c r="E569" s="18"/>
      <c r="F569" s="11"/>
    </row>
    <row r="570" spans="1:6" ht="15" customHeight="1" x14ac:dyDescent="0.25">
      <c r="A570" s="18"/>
      <c r="B570" s="18"/>
      <c r="C570" s="18"/>
      <c r="D570" s="83"/>
      <c r="E570" s="18"/>
      <c r="F570" s="11"/>
    </row>
    <row r="571" spans="1:6" ht="15" customHeight="1" x14ac:dyDescent="0.25">
      <c r="A571" s="18"/>
      <c r="B571" s="18"/>
      <c r="C571" s="18"/>
      <c r="D571" s="83"/>
      <c r="E571" s="18"/>
      <c r="F571" s="11"/>
    </row>
    <row r="572" spans="1:6" x14ac:dyDescent="0.25">
      <c r="A572" s="18"/>
      <c r="B572" s="18"/>
      <c r="C572" s="18"/>
      <c r="D572" s="83"/>
      <c r="E572" s="18"/>
      <c r="F572" s="11"/>
    </row>
    <row r="573" spans="1:6" x14ac:dyDescent="0.25">
      <c r="A573" s="18"/>
      <c r="B573" s="18"/>
      <c r="C573" s="18"/>
      <c r="D573" s="83"/>
      <c r="E573" s="18"/>
      <c r="F573" s="18"/>
    </row>
    <row r="574" spans="1:6" x14ac:dyDescent="0.25">
      <c r="A574" s="18"/>
      <c r="B574" s="18"/>
      <c r="C574" s="18"/>
      <c r="D574" s="83"/>
      <c r="E574" s="18"/>
      <c r="F574" s="18"/>
    </row>
    <row r="575" spans="1:6" x14ac:dyDescent="0.25">
      <c r="A575" s="18"/>
      <c r="B575" s="18"/>
      <c r="C575" s="18"/>
      <c r="D575" s="83"/>
      <c r="E575" s="18"/>
      <c r="F575" s="18"/>
    </row>
    <row r="576" spans="1:6" x14ac:dyDescent="0.25">
      <c r="A576" s="18"/>
      <c r="B576" s="18"/>
      <c r="C576" s="18"/>
      <c r="D576" s="83"/>
      <c r="E576" s="18"/>
      <c r="F576" s="18"/>
    </row>
    <row r="577" spans="1:6" x14ac:dyDescent="0.25">
      <c r="A577" s="18"/>
      <c r="B577" s="18"/>
      <c r="C577" s="18"/>
      <c r="D577" s="83"/>
      <c r="E577" s="18"/>
      <c r="F577" s="18"/>
    </row>
    <row r="578" spans="1:6" x14ac:dyDescent="0.25">
      <c r="A578" s="18"/>
      <c r="B578" s="18"/>
      <c r="C578" s="18"/>
      <c r="D578" s="83"/>
      <c r="E578" s="18"/>
      <c r="F578" s="18"/>
    </row>
    <row r="579" spans="1:6" x14ac:dyDescent="0.25">
      <c r="A579" s="18"/>
      <c r="B579" s="18"/>
      <c r="C579" s="18"/>
      <c r="D579" s="83"/>
      <c r="E579" s="18"/>
      <c r="F579" s="18"/>
    </row>
    <row r="580" spans="1:6" x14ac:dyDescent="0.25">
      <c r="A580" s="18"/>
      <c r="B580" s="18"/>
      <c r="C580" s="18"/>
      <c r="D580" s="83"/>
      <c r="E580" s="18"/>
      <c r="F580" s="18"/>
    </row>
    <row r="581" spans="1:6" x14ac:dyDescent="0.25">
      <c r="A581" s="18"/>
      <c r="B581" s="18"/>
      <c r="C581" s="18"/>
      <c r="D581" s="83"/>
      <c r="E581" s="18"/>
      <c r="F581" s="18"/>
    </row>
    <row r="582" spans="1:6" x14ac:dyDescent="0.25">
      <c r="A582" s="18"/>
      <c r="B582" s="18"/>
      <c r="C582" s="18"/>
      <c r="D582" s="83"/>
      <c r="E582" s="18"/>
      <c r="F582" s="18"/>
    </row>
    <row r="583" spans="1:6" x14ac:dyDescent="0.25">
      <c r="A583" s="18"/>
      <c r="B583" s="18"/>
      <c r="C583" s="18"/>
      <c r="D583" s="83"/>
      <c r="E583" s="18"/>
      <c r="F583" s="18"/>
    </row>
    <row r="584" spans="1:6" x14ac:dyDescent="0.25">
      <c r="A584" s="18"/>
      <c r="B584" s="18"/>
      <c r="C584" s="18"/>
      <c r="D584" s="83"/>
      <c r="E584" s="18"/>
      <c r="F584" s="18"/>
    </row>
    <row r="585" spans="1:6" x14ac:dyDescent="0.25">
      <c r="A585" s="18"/>
      <c r="B585" s="18"/>
      <c r="C585" s="18"/>
      <c r="D585" s="83"/>
      <c r="E585" s="18"/>
      <c r="F585" s="18"/>
    </row>
    <row r="586" spans="1:6" x14ac:dyDescent="0.25">
      <c r="A586" s="18"/>
      <c r="B586" s="18"/>
      <c r="C586" s="18"/>
      <c r="D586" s="83"/>
      <c r="E586" s="18"/>
      <c r="F586" s="18"/>
    </row>
    <row r="587" spans="1:6" x14ac:dyDescent="0.25">
      <c r="A587" s="18"/>
      <c r="B587" s="18"/>
      <c r="C587" s="18"/>
      <c r="D587" s="83"/>
      <c r="E587" s="18"/>
      <c r="F587" s="18"/>
    </row>
    <row r="588" spans="1:6" x14ac:dyDescent="0.25">
      <c r="A588" s="18"/>
      <c r="B588" s="18"/>
      <c r="C588" s="18"/>
      <c r="D588" s="83"/>
      <c r="E588" s="18"/>
      <c r="F588" s="18"/>
    </row>
    <row r="589" spans="1:6" x14ac:dyDescent="0.25">
      <c r="A589" s="18"/>
      <c r="B589" s="18"/>
      <c r="C589" s="18"/>
      <c r="D589" s="83"/>
      <c r="E589" s="18"/>
      <c r="F589" s="18"/>
    </row>
    <row r="590" spans="1:6" x14ac:dyDescent="0.25">
      <c r="A590" s="18"/>
      <c r="B590" s="18"/>
      <c r="C590" s="18"/>
      <c r="D590" s="83"/>
      <c r="E590" s="18"/>
      <c r="F590" s="18"/>
    </row>
    <row r="591" spans="1:6" x14ac:dyDescent="0.25">
      <c r="A591" s="18"/>
      <c r="B591" s="18"/>
      <c r="C591" s="18"/>
      <c r="D591" s="83"/>
      <c r="E591" s="18"/>
      <c r="F591" s="18"/>
    </row>
    <row r="592" spans="1:6" x14ac:dyDescent="0.25">
      <c r="A592" s="18"/>
      <c r="B592" s="18"/>
      <c r="C592" s="18"/>
      <c r="D592" s="83"/>
      <c r="E592" s="18"/>
      <c r="F592" s="18"/>
    </row>
    <row r="593" spans="1:6" x14ac:dyDescent="0.25">
      <c r="A593" s="18"/>
      <c r="B593" s="3"/>
      <c r="C593" s="3"/>
      <c r="D593" s="82"/>
      <c r="E593" s="3"/>
      <c r="F593" s="3"/>
    </row>
    <row r="594" spans="1:6" x14ac:dyDescent="0.25">
      <c r="B594" s="3"/>
      <c r="C594" s="3"/>
      <c r="D594" s="82"/>
      <c r="E594" s="3"/>
      <c r="F594" s="3"/>
    </row>
  </sheetData>
  <sheetProtection formatCells="0" formatColumns="0" formatRows="0"/>
  <dataConsolidate/>
  <mergeCells count="9">
    <mergeCell ref="AO15:AQ15"/>
    <mergeCell ref="H5:T5"/>
    <mergeCell ref="S16:T16"/>
    <mergeCell ref="G16:R16"/>
    <mergeCell ref="A1:E3"/>
    <mergeCell ref="F1:K1"/>
    <mergeCell ref="F2:K2"/>
    <mergeCell ref="F3:K3"/>
    <mergeCell ref="L3:M3"/>
  </mergeCells>
  <conditionalFormatting sqref="P9:P13 Q8:Q10 K8 K9:L13 O8:O13">
    <cfRule type="expression" dxfId="389" priority="2518">
      <formula>+IF($P$8="Sede Direccion General",1,0)</formula>
    </cfRule>
    <cfRule type="expression" dxfId="388" priority="2519">
      <formula>+IF($P$8="",1,0)</formula>
    </cfRule>
  </conditionalFormatting>
  <conditionalFormatting sqref="P9:P13 Q10 Q8 K8 K9:L13 O8:O13">
    <cfRule type="expression" dxfId="387" priority="2522">
      <formula>+IF($P$9="",1,0)</formula>
    </cfRule>
  </conditionalFormatting>
  <dataValidations count="9">
    <dataValidation allowBlank="1" showInputMessage="1" showErrorMessage="1" promptTitle="FECHA" prompt="INGRESE DD/MM/AA" sqref="L13:L14 I10:J10 I12:J12"/>
    <dataValidation type="list" allowBlank="1" showInputMessage="1" showErrorMessage="1" sqref="M19:M516">
      <formula1>CONTROL_NATURALEZA</formula1>
    </dataValidation>
    <dataValidation type="list" allowBlank="1" showInputMessage="1" showErrorMessage="1" sqref="L18:L516">
      <formula1>CONTROL_TIPO</formula1>
    </dataValidation>
    <dataValidation type="list" allowBlank="1" showInputMessage="1" showErrorMessage="1" sqref="N21:N516">
      <formula1>CONTROL_DOCUMENTADO</formula1>
    </dataValidation>
    <dataValidation type="list" allowBlank="1" showInputMessage="1" showErrorMessage="1" sqref="S18:S516">
      <formula1>CONTROL_EJECUCION</formula1>
    </dataValidation>
    <dataValidation type="list" allowBlank="1" showInputMessage="1" showErrorMessage="1" sqref="K18:K516">
      <formula1>CONTROLES_FRECUENCIA</formula1>
    </dataValidation>
    <dataValidation allowBlank="1" showErrorMessage="1" promptTitle="FECHA" prompt="INGRESE DD/MM/AA" sqref="I8"/>
    <dataValidation type="list" allowBlank="1" showInputMessage="1" showErrorMessage="1" sqref="M18">
      <formula1>CONTROL_EVIDENCIA</formula1>
    </dataValidation>
    <dataValidation type="list" allowBlank="1" showInputMessage="1" showErrorMessage="1" sqref="J18:J71">
      <formula1>CONTROL_RESPONSABLE</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'1. IDENTIFICACION DEL RIESGO'!$AB$29:$AB$38</xm:f>
          </x14:formula1>
          <xm:sqref>F18:F516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7" tint="0.39997558519241921"/>
  </sheetPr>
  <dimension ref="A1:BH598"/>
  <sheetViews>
    <sheetView showGridLines="0" topLeftCell="J20" zoomScaleNormal="100" workbookViewId="0">
      <selection activeCell="P29" sqref="P29"/>
    </sheetView>
  </sheetViews>
  <sheetFormatPr baseColWidth="10" defaultColWidth="11.42578125" defaultRowHeight="15" x14ac:dyDescent="0.25"/>
  <cols>
    <col min="1" max="1" width="1.28515625" style="3" customWidth="1"/>
    <col min="2" max="3" width="1" style="3" customWidth="1"/>
    <col min="4" max="4" width="11.7109375" style="82" customWidth="1"/>
    <col min="5" max="5" width="1.28515625" style="3" customWidth="1"/>
    <col min="6" max="6" width="3.7109375" style="164" customWidth="1"/>
    <col min="7" max="7" width="14.7109375" style="164" customWidth="1"/>
    <col min="8" max="8" width="11.42578125" style="164" hidden="1" customWidth="1"/>
    <col min="9" max="12" width="16.28515625" style="164" customWidth="1"/>
    <col min="13" max="13" width="18.5703125" style="164" customWidth="1"/>
    <col min="14" max="14" width="8.5703125" style="164" customWidth="1"/>
    <col min="15" max="15" width="7.28515625" style="164" customWidth="1"/>
    <col min="16" max="16" width="3.28515625" style="164" customWidth="1"/>
    <col min="17" max="17" width="14.5703125" style="164" customWidth="1"/>
    <col min="18" max="18" width="0" style="164" hidden="1" customWidth="1"/>
    <col min="19" max="22" width="16.28515625" style="164" customWidth="1"/>
    <col min="23" max="23" width="18.28515625" style="164" customWidth="1"/>
    <col min="24" max="24" width="0.7109375" style="164" customWidth="1"/>
    <col min="25" max="16384" width="11.42578125" style="164"/>
  </cols>
  <sheetData>
    <row r="1" spans="1:60" s="249" customFormat="1" ht="30" customHeight="1" x14ac:dyDescent="0.25">
      <c r="A1" s="557"/>
      <c r="B1" s="557"/>
      <c r="C1" s="557"/>
      <c r="D1" s="557"/>
      <c r="E1" s="557"/>
      <c r="F1" s="615" t="s">
        <v>2</v>
      </c>
      <c r="G1" s="615"/>
      <c r="H1" s="615"/>
      <c r="I1" s="615"/>
      <c r="J1" s="615"/>
      <c r="K1" s="615"/>
      <c r="L1" s="615"/>
      <c r="M1" s="615"/>
      <c r="N1" s="615"/>
      <c r="O1" s="615"/>
      <c r="P1" s="615"/>
      <c r="Q1" s="615"/>
      <c r="R1" s="364"/>
      <c r="S1" s="421" t="s">
        <v>973</v>
      </c>
      <c r="T1" s="419">
        <v>43441</v>
      </c>
      <c r="U1" s="94"/>
      <c r="V1" s="94"/>
      <c r="W1" s="94"/>
      <c r="X1" s="94"/>
      <c r="Y1" s="94"/>
      <c r="Z1" s="94"/>
      <c r="AA1" s="94"/>
      <c r="AB1" s="94"/>
      <c r="AC1" s="94"/>
      <c r="AD1" s="94"/>
      <c r="AE1" s="94"/>
      <c r="AF1" s="94"/>
      <c r="AG1" s="94"/>
      <c r="AH1" s="94"/>
      <c r="AI1" s="94"/>
      <c r="AJ1" s="94"/>
      <c r="AK1" s="94"/>
      <c r="AL1" s="94"/>
      <c r="AM1" s="313"/>
      <c r="AN1" s="313"/>
      <c r="AO1" s="313"/>
      <c r="AP1" s="313"/>
      <c r="AQ1" s="94"/>
      <c r="AR1" s="94"/>
      <c r="AS1" s="94"/>
      <c r="AT1" s="94"/>
      <c r="AU1" s="314"/>
      <c r="AV1" s="94"/>
      <c r="AW1" s="94"/>
      <c r="AX1" s="94"/>
      <c r="AY1" s="94"/>
      <c r="AZ1" s="94"/>
      <c r="BB1" s="273"/>
      <c r="BD1" s="273"/>
      <c r="BF1" s="273"/>
      <c r="BH1" s="273"/>
    </row>
    <row r="2" spans="1:60" s="249" customFormat="1" ht="30" customHeight="1" x14ac:dyDescent="0.25">
      <c r="A2" s="557"/>
      <c r="B2" s="557"/>
      <c r="C2" s="557"/>
      <c r="D2" s="557"/>
      <c r="E2" s="557"/>
      <c r="F2" s="616" t="s">
        <v>968</v>
      </c>
      <c r="G2" s="616"/>
      <c r="H2" s="616"/>
      <c r="I2" s="616"/>
      <c r="J2" s="616"/>
      <c r="K2" s="616"/>
      <c r="L2" s="616"/>
      <c r="M2" s="616"/>
      <c r="N2" s="616"/>
      <c r="O2" s="616"/>
      <c r="P2" s="616"/>
      <c r="Q2" s="616"/>
      <c r="R2" s="364"/>
      <c r="S2" s="431" t="s">
        <v>1022</v>
      </c>
      <c r="T2" s="420" t="s">
        <v>1026</v>
      </c>
      <c r="U2" s="94"/>
      <c r="V2" s="94"/>
      <c r="W2" s="94"/>
      <c r="X2" s="94"/>
      <c r="Y2" s="94"/>
      <c r="Z2" s="94"/>
      <c r="AA2" s="94"/>
      <c r="AB2" s="94"/>
      <c r="AC2" s="94"/>
      <c r="AD2" s="94"/>
      <c r="AE2" s="94"/>
      <c r="AF2" s="94"/>
      <c r="AG2" s="94"/>
      <c r="AH2" s="94"/>
      <c r="AI2" s="94"/>
      <c r="AJ2" s="94"/>
      <c r="AK2" s="94"/>
      <c r="AL2" s="94"/>
      <c r="AM2" s="313"/>
      <c r="AN2" s="313"/>
      <c r="AO2" s="313"/>
      <c r="AP2" s="313"/>
      <c r="AQ2" s="94"/>
      <c r="AR2" s="94"/>
      <c r="AS2" s="94"/>
      <c r="AT2" s="94"/>
      <c r="AU2" s="314"/>
      <c r="AV2" s="94"/>
      <c r="AW2" s="94"/>
      <c r="AX2" s="94"/>
      <c r="AY2" s="94"/>
      <c r="AZ2" s="94"/>
      <c r="BB2" s="273"/>
      <c r="BD2" s="273"/>
      <c r="BF2" s="273"/>
      <c r="BH2" s="273"/>
    </row>
    <row r="3" spans="1:60" s="249" customFormat="1" ht="30" customHeight="1" x14ac:dyDescent="0.25">
      <c r="A3" s="557"/>
      <c r="B3" s="557"/>
      <c r="C3" s="557"/>
      <c r="D3" s="557"/>
      <c r="E3" s="557"/>
      <c r="F3" s="632" t="s">
        <v>1144</v>
      </c>
      <c r="G3" s="633"/>
      <c r="H3" s="633"/>
      <c r="I3" s="633"/>
      <c r="J3" s="633"/>
      <c r="K3" s="633"/>
      <c r="L3" s="633"/>
      <c r="M3" s="633"/>
      <c r="N3" s="633"/>
      <c r="O3" s="633"/>
      <c r="P3" s="633"/>
      <c r="Q3" s="634"/>
      <c r="R3" s="364"/>
      <c r="S3" s="635" t="s">
        <v>969</v>
      </c>
      <c r="T3" s="635"/>
      <c r="U3" s="94"/>
      <c r="V3" s="94"/>
      <c r="W3" s="94"/>
      <c r="X3" s="94"/>
      <c r="Y3" s="94"/>
      <c r="Z3" s="94"/>
      <c r="AA3" s="94"/>
      <c r="AB3" s="94"/>
      <c r="AC3" s="94"/>
      <c r="AD3" s="94"/>
      <c r="AE3" s="94"/>
      <c r="AF3" s="94"/>
      <c r="AG3" s="94"/>
      <c r="AH3" s="94"/>
      <c r="AI3" s="94"/>
      <c r="AJ3" s="94"/>
      <c r="AK3" s="94"/>
      <c r="AL3" s="94"/>
      <c r="AM3" s="313"/>
      <c r="AN3" s="313"/>
      <c r="AO3" s="313"/>
      <c r="AP3" s="313"/>
      <c r="AQ3" s="94"/>
      <c r="AR3" s="94"/>
      <c r="AS3" s="94"/>
      <c r="AT3" s="94"/>
      <c r="AU3" s="314"/>
      <c r="AV3" s="94"/>
      <c r="AW3" s="94"/>
      <c r="AX3" s="94"/>
      <c r="AY3" s="94"/>
      <c r="AZ3" s="94"/>
      <c r="BB3" s="273"/>
      <c r="BD3" s="273"/>
      <c r="BF3" s="273"/>
      <c r="BH3" s="273"/>
    </row>
    <row r="4" spans="1:60" s="211" customFormat="1" ht="12" x14ac:dyDescent="0.25">
      <c r="A4" s="3"/>
      <c r="B4" s="148"/>
      <c r="C4" s="148"/>
      <c r="D4" s="149"/>
      <c r="E4" s="148"/>
      <c r="F4" s="148"/>
      <c r="G4" s="148"/>
      <c r="H4" s="150"/>
      <c r="I4" s="150"/>
      <c r="J4" s="150"/>
      <c r="K4" s="150"/>
      <c r="L4" s="148"/>
      <c r="M4" s="148"/>
      <c r="N4" s="150"/>
      <c r="O4" s="148"/>
      <c r="P4" s="148"/>
      <c r="Q4" s="148"/>
      <c r="R4" s="148"/>
      <c r="S4" s="148"/>
      <c r="T4" s="148"/>
      <c r="U4" s="148"/>
      <c r="V4" s="148"/>
      <c r="W4" s="148"/>
      <c r="X4" s="148"/>
    </row>
    <row r="5" spans="1:60" s="211" customFormat="1" ht="15.75" hidden="1" customHeight="1" x14ac:dyDescent="0.25">
      <c r="A5" s="3"/>
      <c r="B5" s="7"/>
      <c r="C5" s="7"/>
      <c r="D5" s="151"/>
      <c r="E5" s="7"/>
      <c r="F5" s="637" t="s">
        <v>970</v>
      </c>
      <c r="G5" s="637"/>
      <c r="H5" s="637"/>
      <c r="I5" s="637"/>
      <c r="J5" s="637"/>
      <c r="K5" s="637"/>
      <c r="L5" s="637"/>
      <c r="M5" s="637"/>
      <c r="N5" s="637"/>
      <c r="O5" s="637"/>
      <c r="P5" s="637"/>
      <c r="Q5" s="637"/>
      <c r="R5" s="637"/>
      <c r="S5" s="637"/>
      <c r="T5" s="637"/>
      <c r="U5" s="637"/>
      <c r="V5" s="637"/>
      <c r="W5" s="637"/>
      <c r="X5" s="152"/>
    </row>
    <row r="6" spans="1:60" s="211" customFormat="1" ht="12" hidden="1" x14ac:dyDescent="0.25">
      <c r="A6" s="3"/>
      <c r="B6" s="148"/>
      <c r="C6" s="148"/>
      <c r="D6" s="149"/>
      <c r="E6" s="148"/>
      <c r="F6" s="148"/>
      <c r="G6" s="148"/>
      <c r="H6" s="150"/>
      <c r="I6" s="150"/>
      <c r="J6" s="150"/>
      <c r="K6" s="150"/>
      <c r="L6" s="148"/>
      <c r="M6" s="148"/>
      <c r="N6" s="150"/>
      <c r="O6" s="148"/>
      <c r="P6" s="148"/>
      <c r="Q6" s="148"/>
      <c r="R6" s="148"/>
      <c r="S6" s="148"/>
      <c r="T6" s="148"/>
      <c r="U6" s="148"/>
      <c r="V6" s="148"/>
      <c r="W6" s="148"/>
      <c r="X6" s="148"/>
    </row>
    <row r="7" spans="1:60" s="204" customFormat="1" ht="9" customHeight="1" x14ac:dyDescent="0.25">
      <c r="A7" s="7"/>
      <c r="B7" s="153"/>
      <c r="C7" s="153"/>
      <c r="D7" s="154"/>
      <c r="E7" s="153"/>
      <c r="F7" s="153"/>
      <c r="G7" s="153"/>
      <c r="H7" s="153"/>
      <c r="I7" s="153"/>
      <c r="J7" s="153"/>
      <c r="K7" s="153"/>
      <c r="L7" s="153"/>
      <c r="M7" s="153"/>
      <c r="N7" s="153"/>
      <c r="O7" s="155"/>
      <c r="P7" s="155"/>
      <c r="Q7" s="155"/>
      <c r="R7" s="155"/>
      <c r="S7" s="155"/>
      <c r="T7" s="155"/>
      <c r="U7" s="155"/>
      <c r="V7" s="155"/>
      <c r="W7" s="155"/>
      <c r="X7" s="155"/>
    </row>
    <row r="8" spans="1:60" s="204" customFormat="1" ht="26.25" customHeight="1" x14ac:dyDescent="0.25">
      <c r="A8" s="7"/>
      <c r="B8" s="153"/>
      <c r="C8" s="153"/>
      <c r="D8" s="154"/>
      <c r="E8" s="153"/>
      <c r="F8" s="153"/>
      <c r="G8" s="153"/>
      <c r="H8" s="153"/>
      <c r="I8" s="638" t="s">
        <v>2</v>
      </c>
      <c r="J8" s="639"/>
      <c r="K8" s="640" t="str">
        <f>IF('1. IDENTIFICACION DEL RIESGO'!K8="","",'1. IDENTIFICACION DEL RIESGO'!K8)</f>
        <v xml:space="preserve">Promoción y prevención </v>
      </c>
      <c r="L8" s="640"/>
      <c r="M8" s="153"/>
      <c r="N8" s="156"/>
      <c r="O8" s="157"/>
      <c r="P8" s="157"/>
      <c r="Q8" s="157"/>
      <c r="R8" s="157"/>
      <c r="S8" s="157"/>
      <c r="T8" s="157"/>
      <c r="U8" s="157"/>
      <c r="V8" s="157"/>
      <c r="W8" s="157"/>
      <c r="X8" s="157"/>
      <c r="Y8" s="205"/>
      <c r="Z8" s="205"/>
      <c r="AA8" s="205"/>
      <c r="AB8" s="206"/>
      <c r="AC8" s="206"/>
      <c r="AD8" s="207"/>
      <c r="AE8" s="207"/>
      <c r="AF8" s="207"/>
      <c r="AG8" s="205"/>
      <c r="AH8" s="208"/>
      <c r="AI8" s="207"/>
      <c r="AJ8" s="207"/>
      <c r="AK8" s="207"/>
      <c r="AL8" s="207"/>
      <c r="AN8" s="207"/>
      <c r="AO8" s="207"/>
      <c r="AP8" s="207"/>
      <c r="AQ8" s="207"/>
      <c r="AR8" s="207"/>
      <c r="AS8" s="207"/>
      <c r="AT8" s="207"/>
      <c r="AU8" s="207"/>
      <c r="AV8" s="207"/>
      <c r="AW8" s="207"/>
      <c r="AX8" s="207"/>
      <c r="AY8" s="207"/>
      <c r="AZ8" s="207"/>
      <c r="BA8" s="207"/>
      <c r="BB8" s="207"/>
      <c r="BC8" s="207"/>
      <c r="BD8" s="207"/>
      <c r="BE8" s="207"/>
      <c r="BF8" s="207"/>
    </row>
    <row r="9" spans="1:60" s="204" customFormat="1" ht="12" x14ac:dyDescent="0.25">
      <c r="A9" s="7"/>
      <c r="B9" s="153"/>
      <c r="C9" s="153"/>
      <c r="D9" s="154"/>
      <c r="E9" s="153"/>
      <c r="F9" s="153"/>
      <c r="G9" s="153"/>
      <c r="H9" s="153"/>
      <c r="I9" s="156"/>
      <c r="J9" s="156"/>
      <c r="K9" s="156"/>
      <c r="L9" s="156"/>
      <c r="M9" s="153"/>
      <c r="N9" s="156"/>
      <c r="O9" s="157"/>
      <c r="P9" s="157"/>
      <c r="Q9" s="157"/>
      <c r="R9" s="157"/>
      <c r="S9" s="157"/>
      <c r="T9" s="157"/>
      <c r="U9" s="157"/>
      <c r="V9" s="157"/>
      <c r="W9" s="157"/>
      <c r="X9" s="157"/>
      <c r="Y9" s="205"/>
      <c r="Z9" s="205"/>
      <c r="AA9" s="205"/>
      <c r="AB9" s="206"/>
      <c r="AC9" s="206"/>
      <c r="AD9" s="207"/>
      <c r="AE9" s="207"/>
      <c r="AF9" s="207"/>
      <c r="AG9" s="205"/>
      <c r="AH9" s="208"/>
      <c r="AI9" s="207"/>
      <c r="AJ9" s="207"/>
      <c r="AK9" s="207"/>
      <c r="AL9" s="207"/>
      <c r="AN9" s="207"/>
      <c r="AO9" s="207"/>
      <c r="AP9" s="207"/>
      <c r="AQ9" s="207"/>
      <c r="AR9" s="207"/>
      <c r="AS9" s="207"/>
      <c r="AT9" s="207"/>
      <c r="AU9" s="207"/>
      <c r="AV9" s="207"/>
      <c r="AW9" s="207"/>
      <c r="AX9" s="207"/>
      <c r="AY9" s="207"/>
      <c r="AZ9" s="207"/>
      <c r="BA9" s="207"/>
      <c r="BB9" s="207"/>
      <c r="BC9" s="207"/>
      <c r="BD9" s="207"/>
      <c r="BE9" s="207"/>
      <c r="BF9" s="207"/>
    </row>
    <row r="10" spans="1:60" s="204" customFormat="1" ht="12" hidden="1" x14ac:dyDescent="0.25">
      <c r="A10" s="7"/>
      <c r="B10" s="153"/>
      <c r="C10" s="153"/>
      <c r="D10" s="154"/>
      <c r="E10" s="153"/>
      <c r="F10" s="153"/>
      <c r="G10" s="153"/>
      <c r="H10" s="153"/>
      <c r="I10" s="638" t="s">
        <v>539</v>
      </c>
      <c r="J10" s="639"/>
      <c r="K10" s="641" t="e">
        <f>IF(ISBLANK('2. ANALISIS DEL RIESGO'!#REF!),"",'2. ANALISIS DEL RIESGO'!#REF!)</f>
        <v>#REF!</v>
      </c>
      <c r="L10" s="641"/>
      <c r="M10" s="153"/>
      <c r="N10" s="156"/>
      <c r="O10" s="157"/>
      <c r="P10" s="157"/>
      <c r="Q10" s="157"/>
      <c r="R10" s="157"/>
      <c r="S10" s="157"/>
      <c r="T10" s="157"/>
      <c r="U10" s="157"/>
      <c r="V10" s="157"/>
      <c r="W10" s="157"/>
      <c r="X10" s="157"/>
      <c r="Y10" s="205"/>
      <c r="Z10" s="205"/>
      <c r="AA10" s="205"/>
      <c r="AB10" s="206"/>
      <c r="AC10" s="206"/>
      <c r="AD10" s="207"/>
      <c r="AE10" s="207"/>
      <c r="AF10" s="207"/>
      <c r="AG10" s="205"/>
      <c r="AH10" s="208"/>
      <c r="AI10" s="207"/>
      <c r="AJ10" s="207"/>
      <c r="AK10" s="207"/>
      <c r="AL10" s="207"/>
      <c r="AN10" s="207"/>
      <c r="AO10" s="207"/>
      <c r="AP10" s="207"/>
      <c r="AQ10" s="207"/>
      <c r="AR10" s="207"/>
      <c r="AS10" s="207"/>
      <c r="AT10" s="207"/>
      <c r="AU10" s="207"/>
      <c r="AV10" s="207"/>
      <c r="AW10" s="207"/>
      <c r="AX10" s="207"/>
      <c r="AY10" s="207"/>
      <c r="AZ10" s="207"/>
      <c r="BA10" s="207"/>
      <c r="BB10" s="207"/>
      <c r="BC10" s="207"/>
      <c r="BD10" s="207"/>
      <c r="BE10" s="207"/>
      <c r="BF10" s="207"/>
    </row>
    <row r="11" spans="1:60" s="204" customFormat="1" ht="12" x14ac:dyDescent="0.25">
      <c r="A11" s="7"/>
      <c r="B11" s="153"/>
      <c r="C11" s="153"/>
      <c r="D11" s="154"/>
      <c r="E11" s="153"/>
      <c r="F11" s="153"/>
      <c r="G11" s="153"/>
      <c r="H11" s="153"/>
      <c r="I11" s="153"/>
      <c r="J11" s="153"/>
      <c r="K11" s="153"/>
      <c r="L11" s="156"/>
      <c r="M11" s="153"/>
      <c r="N11" s="155"/>
      <c r="O11" s="155"/>
      <c r="P11" s="155"/>
      <c r="Q11" s="155"/>
      <c r="R11" s="155"/>
      <c r="S11" s="155"/>
      <c r="T11" s="155"/>
      <c r="U11" s="155"/>
      <c r="V11" s="155"/>
      <c r="W11" s="155"/>
      <c r="X11" s="155"/>
      <c r="Y11" s="207"/>
      <c r="Z11" s="207"/>
      <c r="AA11" s="207"/>
      <c r="AB11" s="206"/>
      <c r="AC11" s="206"/>
      <c r="AD11" s="207"/>
      <c r="AE11" s="207"/>
      <c r="AF11" s="207"/>
      <c r="AG11" s="207"/>
      <c r="AH11" s="209"/>
      <c r="AI11" s="207"/>
      <c r="AJ11" s="207"/>
      <c r="AK11" s="207"/>
      <c r="AL11" s="207"/>
      <c r="AN11" s="207"/>
      <c r="AO11" s="207"/>
      <c r="AP11" s="207"/>
      <c r="AQ11" s="207"/>
      <c r="AR11" s="207"/>
      <c r="AS11" s="207"/>
      <c r="AT11" s="207"/>
      <c r="AU11" s="207"/>
      <c r="AV11" s="207"/>
      <c r="AW11" s="207"/>
      <c r="AX11" s="207"/>
      <c r="AY11" s="207"/>
      <c r="AZ11" s="207"/>
      <c r="BA11" s="207"/>
      <c r="BB11" s="207"/>
      <c r="BC11" s="207"/>
      <c r="BD11" s="207"/>
      <c r="BE11" s="207"/>
      <c r="BF11" s="207"/>
    </row>
    <row r="12" spans="1:60" s="204" customFormat="1" ht="12" x14ac:dyDescent="0.25">
      <c r="A12" s="7"/>
      <c r="B12" s="153"/>
      <c r="C12" s="153"/>
      <c r="D12" s="154"/>
      <c r="E12" s="153"/>
      <c r="F12" s="153"/>
      <c r="G12" s="153"/>
      <c r="H12" s="153"/>
      <c r="I12" s="638" t="s">
        <v>540</v>
      </c>
      <c r="J12" s="639"/>
      <c r="K12" s="641">
        <f>IF(ISBLANK('2. ANALISIS DEL RIESGO'!$I$11),"",'2. ANALISIS DEL RIESGO'!$I$11)</f>
        <v>43411</v>
      </c>
      <c r="L12" s="641"/>
      <c r="M12" s="153"/>
      <c r="N12" s="155"/>
      <c r="O12" s="155"/>
      <c r="P12" s="155"/>
      <c r="Q12" s="155"/>
      <c r="R12" s="155"/>
      <c r="S12" s="155"/>
      <c r="T12" s="155"/>
      <c r="U12" s="155"/>
      <c r="V12" s="155"/>
      <c r="W12" s="155"/>
      <c r="X12" s="155"/>
      <c r="Y12" s="207"/>
      <c r="Z12" s="207"/>
      <c r="AA12" s="207"/>
      <c r="AB12" s="210"/>
      <c r="AC12" s="210"/>
      <c r="AG12" s="207"/>
      <c r="AH12" s="209"/>
      <c r="AI12" s="207"/>
      <c r="AK12" s="211"/>
      <c r="AL12" s="211"/>
      <c r="AN12" s="207"/>
      <c r="AO12" s="207"/>
      <c r="AP12" s="207"/>
      <c r="AQ12" s="207"/>
      <c r="AR12" s="207"/>
      <c r="AS12" s="207"/>
      <c r="AT12" s="207"/>
      <c r="AU12" s="207"/>
      <c r="AV12" s="207"/>
      <c r="AW12" s="207"/>
      <c r="AX12" s="207"/>
      <c r="AY12" s="207"/>
      <c r="AZ12" s="207"/>
      <c r="BA12" s="207"/>
      <c r="BB12" s="207"/>
      <c r="BC12" s="207"/>
      <c r="BD12" s="207"/>
      <c r="BE12" s="207"/>
      <c r="BF12" s="207"/>
    </row>
    <row r="13" spans="1:60" s="204" customFormat="1" ht="9" customHeight="1" x14ac:dyDescent="0.25">
      <c r="A13" s="7"/>
      <c r="B13" s="153"/>
      <c r="C13" s="153"/>
      <c r="D13" s="154"/>
      <c r="E13" s="155"/>
      <c r="F13" s="153"/>
      <c r="G13" s="153"/>
      <c r="H13" s="155"/>
      <c r="I13" s="155"/>
      <c r="J13" s="155"/>
      <c r="K13" s="155"/>
      <c r="L13" s="155"/>
      <c r="M13" s="153"/>
      <c r="N13" s="155"/>
      <c r="O13" s="155"/>
      <c r="P13" s="155"/>
      <c r="Q13" s="155"/>
      <c r="R13" s="155"/>
      <c r="S13" s="155"/>
      <c r="T13" s="155"/>
      <c r="U13" s="155"/>
      <c r="V13" s="155"/>
      <c r="W13" s="155"/>
      <c r="X13" s="155"/>
    </row>
    <row r="14" spans="1:60" s="204" customFormat="1" ht="9" customHeight="1" x14ac:dyDescent="0.25">
      <c r="A14" s="7"/>
      <c r="B14" s="153"/>
      <c r="C14" s="153"/>
      <c r="D14" s="154"/>
      <c r="E14" s="153"/>
      <c r="F14" s="153"/>
      <c r="G14" s="153"/>
      <c r="H14" s="153"/>
      <c r="I14" s="153"/>
      <c r="J14" s="153"/>
      <c r="K14" s="153"/>
      <c r="L14" s="153"/>
      <c r="M14" s="153"/>
      <c r="N14" s="153"/>
      <c r="O14" s="153"/>
      <c r="P14" s="153"/>
      <c r="Q14" s="153"/>
      <c r="R14" s="153"/>
      <c r="S14" s="153"/>
      <c r="T14" s="153"/>
      <c r="U14" s="153"/>
      <c r="V14" s="153"/>
      <c r="W14" s="153"/>
      <c r="X14" s="153"/>
    </row>
    <row r="15" spans="1:60" s="7" customFormat="1" x14ac:dyDescent="0.25">
      <c r="B15" s="153"/>
      <c r="C15" s="153"/>
      <c r="D15" s="154"/>
      <c r="E15" s="158"/>
      <c r="F15" s="636" t="s">
        <v>786</v>
      </c>
      <c r="G15" s="636"/>
      <c r="H15" s="636"/>
      <c r="I15" s="636"/>
      <c r="J15" s="636"/>
      <c r="K15" s="636"/>
      <c r="L15" s="636"/>
      <c r="M15" s="636"/>
      <c r="N15" s="636"/>
      <c r="O15" s="636"/>
      <c r="P15" s="636"/>
      <c r="Q15" s="636"/>
      <c r="R15" s="636"/>
      <c r="S15" s="636"/>
      <c r="T15" s="636"/>
      <c r="U15" s="636"/>
      <c r="V15" s="636"/>
      <c r="W15" s="636"/>
      <c r="X15" s="159"/>
    </row>
    <row r="16" spans="1:60" s="7" customFormat="1" ht="7.5" customHeight="1" x14ac:dyDescent="0.25">
      <c r="B16" s="153"/>
      <c r="C16" s="153"/>
      <c r="D16" s="154"/>
      <c r="E16" s="160"/>
      <c r="F16" s="16"/>
      <c r="G16" s="16"/>
      <c r="H16" s="161"/>
      <c r="I16" s="16"/>
      <c r="J16" s="16"/>
      <c r="K16" s="16"/>
      <c r="L16" s="16"/>
      <c r="M16" s="16"/>
      <c r="N16" s="16"/>
      <c r="O16" s="16"/>
      <c r="P16" s="16"/>
      <c r="Q16" s="16"/>
      <c r="R16" s="16"/>
      <c r="S16" s="16"/>
      <c r="T16" s="16"/>
      <c r="U16" s="16"/>
      <c r="V16" s="16"/>
      <c r="W16" s="16"/>
      <c r="X16" s="16"/>
    </row>
    <row r="17" spans="1:24" s="7" customFormat="1" ht="12" x14ac:dyDescent="0.25">
      <c r="B17" s="153"/>
      <c r="C17" s="153"/>
      <c r="D17" s="154"/>
      <c r="E17" s="160"/>
      <c r="F17" s="626" t="s">
        <v>1145</v>
      </c>
      <c r="G17" s="627"/>
      <c r="H17" s="627"/>
      <c r="I17" s="627"/>
      <c r="J17" s="627"/>
      <c r="K17" s="627"/>
      <c r="L17" s="627"/>
      <c r="M17" s="628"/>
      <c r="N17" s="16"/>
      <c r="O17" s="16"/>
      <c r="P17" s="626" t="s">
        <v>1146</v>
      </c>
      <c r="Q17" s="627"/>
      <c r="R17" s="627"/>
      <c r="S17" s="627"/>
      <c r="T17" s="627"/>
      <c r="U17" s="627"/>
      <c r="V17" s="627"/>
      <c r="W17" s="628"/>
      <c r="X17" s="16"/>
    </row>
    <row r="18" spans="1:24" s="7" customFormat="1" ht="7.5" customHeight="1" x14ac:dyDescent="0.25">
      <c r="B18" s="153"/>
      <c r="C18" s="153"/>
      <c r="D18" s="154"/>
      <c r="E18" s="160"/>
      <c r="F18" s="16"/>
      <c r="G18" s="16"/>
      <c r="H18" s="161"/>
      <c r="I18" s="16"/>
      <c r="J18" s="16"/>
      <c r="K18" s="16"/>
      <c r="L18" s="16"/>
      <c r="M18" s="16"/>
      <c r="N18" s="16"/>
      <c r="O18" s="16"/>
      <c r="P18" s="16"/>
      <c r="Q18" s="16"/>
      <c r="R18" s="16"/>
      <c r="S18" s="16"/>
      <c r="T18" s="16"/>
      <c r="U18" s="16"/>
      <c r="V18" s="16"/>
      <c r="W18" s="16"/>
      <c r="X18" s="16"/>
    </row>
    <row r="19" spans="1:24" x14ac:dyDescent="0.25">
      <c r="A19" s="7"/>
      <c r="B19" s="153"/>
      <c r="C19" s="153"/>
      <c r="D19" s="154"/>
      <c r="E19" s="160"/>
      <c r="F19" s="162" t="s">
        <v>3</v>
      </c>
      <c r="G19" s="163" t="s">
        <v>3</v>
      </c>
      <c r="H19" s="163" t="s">
        <v>3</v>
      </c>
      <c r="I19" s="620" t="s">
        <v>5</v>
      </c>
      <c r="J19" s="621"/>
      <c r="K19" s="621"/>
      <c r="L19" s="621"/>
      <c r="M19" s="622"/>
      <c r="P19" s="162" t="s">
        <v>3</v>
      </c>
      <c r="Q19" s="163" t="s">
        <v>3</v>
      </c>
      <c r="R19" s="163" t="s">
        <v>3</v>
      </c>
      <c r="S19" s="620" t="s">
        <v>5</v>
      </c>
      <c r="T19" s="621"/>
      <c r="U19" s="621"/>
      <c r="V19" s="621"/>
      <c r="W19" s="622"/>
    </row>
    <row r="20" spans="1:24" ht="22.5" customHeight="1" x14ac:dyDescent="0.25">
      <c r="A20" s="7"/>
      <c r="B20" s="153"/>
      <c r="C20" s="153"/>
      <c r="D20" s="154"/>
      <c r="E20" s="160"/>
      <c r="F20" s="165" t="s">
        <v>3</v>
      </c>
      <c r="G20" s="166" t="s">
        <v>3</v>
      </c>
      <c r="H20" s="166" t="s">
        <v>3</v>
      </c>
      <c r="I20" s="167" t="s">
        <v>787</v>
      </c>
      <c r="J20" s="168" t="s">
        <v>357</v>
      </c>
      <c r="K20" s="168" t="s">
        <v>353</v>
      </c>
      <c r="L20" s="169" t="s">
        <v>788</v>
      </c>
      <c r="M20" s="170" t="s">
        <v>962</v>
      </c>
      <c r="P20" s="165" t="s">
        <v>3</v>
      </c>
      <c r="Q20" s="166" t="s">
        <v>3</v>
      </c>
      <c r="R20" s="166" t="s">
        <v>3</v>
      </c>
      <c r="S20" s="167" t="s">
        <v>787</v>
      </c>
      <c r="T20" s="168" t="s">
        <v>357</v>
      </c>
      <c r="U20" s="168" t="s">
        <v>353</v>
      </c>
      <c r="V20" s="169" t="s">
        <v>788</v>
      </c>
      <c r="W20" s="170" t="s">
        <v>962</v>
      </c>
    </row>
    <row r="21" spans="1:24" hidden="1" x14ac:dyDescent="0.25">
      <c r="A21" s="7"/>
      <c r="B21" s="153"/>
      <c r="C21" s="153"/>
      <c r="D21" s="154"/>
      <c r="E21" s="160"/>
      <c r="F21" s="165" t="s">
        <v>3</v>
      </c>
      <c r="G21" s="166" t="s">
        <v>3</v>
      </c>
      <c r="H21" s="166" t="s">
        <v>3</v>
      </c>
      <c r="I21" s="171">
        <v>1</v>
      </c>
      <c r="J21" s="171">
        <v>2</v>
      </c>
      <c r="K21" s="171">
        <v>3</v>
      </c>
      <c r="L21" s="171">
        <v>4</v>
      </c>
      <c r="M21" s="172">
        <v>5</v>
      </c>
      <c r="P21" s="165" t="s">
        <v>3</v>
      </c>
      <c r="Q21" s="166" t="s">
        <v>3</v>
      </c>
      <c r="R21" s="166" t="s">
        <v>3</v>
      </c>
      <c r="S21" s="171">
        <v>1</v>
      </c>
      <c r="T21" s="171">
        <v>2</v>
      </c>
      <c r="U21" s="171">
        <v>3</v>
      </c>
      <c r="V21" s="171">
        <v>4</v>
      </c>
      <c r="W21" s="172">
        <v>5</v>
      </c>
    </row>
    <row r="22" spans="1:24" ht="40.5" customHeight="1" x14ac:dyDescent="0.25">
      <c r="A22" s="7"/>
      <c r="B22" s="153"/>
      <c r="C22" s="153"/>
      <c r="D22" s="154"/>
      <c r="E22" s="160"/>
      <c r="F22" s="623" t="s">
        <v>4</v>
      </c>
      <c r="G22" s="175" t="s">
        <v>893</v>
      </c>
      <c r="H22" s="173">
        <v>1</v>
      </c>
      <c r="I22" s="334" t="str">
        <f>concatenateif('2. ANALISIS DEL RIESGO'!$AG$17:$AG$26,DATOS!BD12,'2. ANALISIS DEL RIESGO'!$N$17:$N$26,", ")</f>
        <v/>
      </c>
      <c r="J22" s="174" t="str">
        <f>concatenateif('2. ANALISIS DEL RIESGO'!$AG$17:$AG$26,DATOS!BE12,'2. ANALISIS DEL RIESGO'!$N$17:$N$26,", ")</f>
        <v/>
      </c>
      <c r="K22" s="335" t="str">
        <f>concatenateif('2. ANALISIS DEL RIESGO'!$AG$17:$AG$26,DATOS!BF12,'2. ANALISIS DEL RIESGO'!$N$17:$N$26,", ")</f>
        <v/>
      </c>
      <c r="L22" s="335" t="str">
        <f>concatenateif('2. ANALISIS DEL RIESGO'!$AG$17:$AG$26,DATOS!BG12,'2. ANALISIS DEL RIESGO'!$N$17:$N$26,", ")</f>
        <v/>
      </c>
      <c r="M22" s="336" t="str">
        <f>concatenateif('2. ANALISIS DEL RIESGO'!$AG$17:$AG$26,DATOS!BH12,'2. ANALISIS DEL RIESGO'!$N$17:$N$26,", ")</f>
        <v/>
      </c>
      <c r="P22" s="623" t="s">
        <v>4</v>
      </c>
      <c r="Q22" s="175" t="s">
        <v>893</v>
      </c>
      <c r="R22" s="171">
        <v>1</v>
      </c>
      <c r="S22" s="334" t="str">
        <f>concatenateif('2. ANALISIS DEL RIESGO'!$AY$17:$AY$26,DATOS!BD12,'2. ANALISIS DEL RIESGO'!$N$17:$N$26,", ")</f>
        <v/>
      </c>
      <c r="T22" s="174" t="str">
        <f>concatenateif('2. ANALISIS DEL RIESGO'!$AY$17:$AY$26,DATOS!BE12,'2. ANALISIS DEL RIESGO'!$N$17:$N$26,", ")</f>
        <v/>
      </c>
      <c r="U22" s="335" t="str">
        <f>concatenateif('2. ANALISIS DEL RIESGO'!$AY$17:$AY$26,DATOS!BF12,'2. ANALISIS DEL RIESGO'!$N$17:$N$26,", ")</f>
        <v/>
      </c>
      <c r="V22" s="335" t="str">
        <f>concatenateif('2. ANALISIS DEL RIESGO'!$AY$17:$AY$26,DATOS!BG12,'2. ANALISIS DEL RIESGO'!$N$17:$N$26,", ")</f>
        <v/>
      </c>
      <c r="W22" s="336" t="str">
        <f>concatenateif('2. ANALISIS DEL RIESGO'!$AY$17:$AY$26,DATOS!BH12,'2. ANALISIS DEL RIESGO'!$N$17:$N$26,", ")</f>
        <v/>
      </c>
    </row>
    <row r="23" spans="1:24" ht="40.5" customHeight="1" x14ac:dyDescent="0.25">
      <c r="A23" s="7"/>
      <c r="B23" s="153"/>
      <c r="C23" s="153"/>
      <c r="D23" s="154"/>
      <c r="E23" s="160"/>
      <c r="F23" s="624"/>
      <c r="G23" s="172" t="s">
        <v>355</v>
      </c>
      <c r="H23" s="171">
        <v>2</v>
      </c>
      <c r="I23" s="332" t="str">
        <f>concatenateif('2. ANALISIS DEL RIESGO'!$AG$17:$AG$26,DATOS!BD13,'2. ANALISIS DEL RIESGO'!$N$17:$N$26,", ")</f>
        <v/>
      </c>
      <c r="J23" s="178" t="str">
        <f>concatenateif('2. ANALISIS DEL RIESGO'!$AG$17:$AG$26,DATOS!BE13,'2. ANALISIS DEL RIESGO'!$N$17:$N$26,", ")</f>
        <v>PP2</v>
      </c>
      <c r="K23" s="178" t="str">
        <f>concatenateif('2. ANALISIS DEL RIESGO'!$AG$17:$AG$26,DATOS!BF13,'2. ANALISIS DEL RIESGO'!$N$17:$N$26,", ")</f>
        <v>PP3, PP8</v>
      </c>
      <c r="L23" s="180" t="str">
        <f>concatenateif('2. ANALISIS DEL RIESGO'!$AG$17:$AG$26,DATOS!BG13,'2. ANALISIS DEL RIESGO'!$N$17:$N$26,", ")</f>
        <v>PP5, PP7, PP10</v>
      </c>
      <c r="M23" s="179" t="str">
        <f>concatenateif('2. ANALISIS DEL RIESGO'!$AG$17:$AG$26,DATOS!BH13,'2. ANALISIS DEL RIESGO'!$N$17:$N$26,", ")</f>
        <v/>
      </c>
      <c r="P23" s="624"/>
      <c r="Q23" s="172" t="s">
        <v>355</v>
      </c>
      <c r="R23" s="171">
        <v>2</v>
      </c>
      <c r="S23" s="332" t="str">
        <f>concatenateif('2. ANALISIS DEL RIESGO'!$AY$17:$AY$26,DATOS!BD13,'2. ANALISIS DEL RIESGO'!$N$17:$N$26,", ")</f>
        <v/>
      </c>
      <c r="T23" s="178" t="str">
        <f>concatenateif('2. ANALISIS DEL RIESGO'!$AY$17:$AY$26,DATOS!BE13,'2. ANALISIS DEL RIESGO'!$N$17:$N$26,", ")</f>
        <v/>
      </c>
      <c r="U23" s="178" t="str">
        <f>concatenateif('2. ANALISIS DEL RIESGO'!$AY$17:$AY$26,DATOS!BF13,'2. ANALISIS DEL RIESGO'!$N$17:$N$26,", ")</f>
        <v/>
      </c>
      <c r="V23" s="180" t="str">
        <f>concatenateif('2. ANALISIS DEL RIESGO'!$AY$17:$AY$26,DATOS!BG13,'2. ANALISIS DEL RIESGO'!$N$17:$N$26,", ")</f>
        <v/>
      </c>
      <c r="W23" s="179" t="str">
        <f>concatenateif('2. ANALISIS DEL RIESGO'!$AY$17:$AY$26,DATOS!BH13,'2. ANALISIS DEL RIESGO'!$N$17:$N$26,", ")</f>
        <v/>
      </c>
    </row>
    <row r="24" spans="1:24" ht="40.5" customHeight="1" x14ac:dyDescent="0.25">
      <c r="A24" s="7"/>
      <c r="B24" s="153"/>
      <c r="C24" s="153"/>
      <c r="D24" s="154"/>
      <c r="E24" s="160"/>
      <c r="F24" s="624"/>
      <c r="G24" s="172" t="s">
        <v>892</v>
      </c>
      <c r="H24" s="171">
        <v>3</v>
      </c>
      <c r="I24" s="333" t="str">
        <f>concatenateif('2. ANALISIS DEL RIESGO'!$AG$17:$AG$26,DATOS!BD14,'2. ANALISIS DEL RIESGO'!$N$17:$N$26,", ")</f>
        <v/>
      </c>
      <c r="J24" s="177" t="str">
        <f>concatenateif('2. ANALISIS DEL RIESGO'!$AG$17:$AG$26,DATOS!BE14,'2. ANALISIS DEL RIESGO'!$N$17:$N$26,", ")</f>
        <v>PP6</v>
      </c>
      <c r="K24" s="178" t="str">
        <f>concatenateif('2. ANALISIS DEL RIESGO'!$AG$17:$AG$26,DATOS!BF14,'2. ANALISIS DEL RIESGO'!$N$17:$N$26,", ")</f>
        <v/>
      </c>
      <c r="L24" s="180" t="str">
        <f>concatenateif('2. ANALISIS DEL RIESGO'!$AG$17:$AG$26,DATOS!BG14,'2. ANALISIS DEL RIESGO'!$N$17:$N$26,", ")</f>
        <v>PP9</v>
      </c>
      <c r="M24" s="179" t="str">
        <f>concatenateif('2. ANALISIS DEL RIESGO'!$AG$17:$AG$26,DATOS!BH14,'2. ANALISIS DEL RIESGO'!$N$17:$N$26,", ")</f>
        <v/>
      </c>
      <c r="P24" s="624"/>
      <c r="Q24" s="172" t="s">
        <v>892</v>
      </c>
      <c r="R24" s="171">
        <v>3</v>
      </c>
      <c r="S24" s="333" t="str">
        <f>concatenateif('2. ANALISIS DEL RIESGO'!$AY$17:$AY$26,DATOS!BD14,'2. ANALISIS DEL RIESGO'!$N$17:$N$26,", ")</f>
        <v/>
      </c>
      <c r="T24" s="177" t="str">
        <f>concatenateif('2. ANALISIS DEL RIESGO'!$AY$17:$AY$26,DATOS!BE14,'2. ANALISIS DEL RIESGO'!$N$17:$N$26,", ")</f>
        <v>PP6</v>
      </c>
      <c r="U24" s="178" t="str">
        <f>concatenateif('2. ANALISIS DEL RIESGO'!$AY$17:$AY$26,DATOS!BF14,'2. ANALISIS DEL RIESGO'!$N$17:$N$26,", ")</f>
        <v>PP8</v>
      </c>
      <c r="V24" s="180" t="str">
        <f>concatenateif('2. ANALISIS DEL RIESGO'!$AY$17:$AY$26,DATOS!BG14,'2. ANALISIS DEL RIESGO'!$N$17:$N$26,", ")</f>
        <v>PP10</v>
      </c>
      <c r="W24" s="179" t="str">
        <f>concatenateif('2. ANALISIS DEL RIESGO'!$AY$17:$AY$26,DATOS!BH14,'2. ANALISIS DEL RIESGO'!$N$17:$N$26,", ")</f>
        <v/>
      </c>
    </row>
    <row r="25" spans="1:24" ht="40.5" customHeight="1" x14ac:dyDescent="0.25">
      <c r="A25" s="7"/>
      <c r="B25" s="153"/>
      <c r="C25" s="153"/>
      <c r="D25" s="154"/>
      <c r="E25" s="160"/>
      <c r="F25" s="624"/>
      <c r="G25" s="172" t="s">
        <v>351</v>
      </c>
      <c r="H25" s="171">
        <v>4</v>
      </c>
      <c r="I25" s="333" t="str">
        <f>concatenateif('2. ANALISIS DEL RIESGO'!$AG$17:$AG$26,DATOS!BD15,'2. ANALISIS DEL RIESGO'!$N$17:$N$26,", ")</f>
        <v/>
      </c>
      <c r="J25" s="176" t="str">
        <f>concatenateif('2. ANALISIS DEL RIESGO'!$AG$17:$AG$26,DATOS!BE15,'2. ANALISIS DEL RIESGO'!$N$17:$N$26,", ")</f>
        <v/>
      </c>
      <c r="K25" s="177" t="str">
        <f>concatenateif('2. ANALISIS DEL RIESGO'!$AG$17:$AG$26,DATOS!BF15,'2. ANALISIS DEL RIESGO'!$N$17:$N$26,", ")</f>
        <v/>
      </c>
      <c r="L25" s="178" t="str">
        <f>concatenateif('2. ANALISIS DEL RIESGO'!$AG$17:$AG$26,DATOS!BG15,'2. ANALISIS DEL RIESGO'!$N$17:$N$26,", ")</f>
        <v/>
      </c>
      <c r="M25" s="179" t="str">
        <f>concatenateif('2. ANALISIS DEL RIESGO'!$AG$17:$AG$26,DATOS!BH15,'2. ANALISIS DEL RIESGO'!$N$17:$N$26,", ")</f>
        <v/>
      </c>
      <c r="P25" s="624"/>
      <c r="Q25" s="172" t="s">
        <v>351</v>
      </c>
      <c r="R25" s="171">
        <v>4</v>
      </c>
      <c r="S25" s="333" t="str">
        <f>concatenateif('2. ANALISIS DEL RIESGO'!$AY$17:$AY$26,DATOS!BD15,'2. ANALISIS DEL RIESGO'!$N$17:$N$26,", ")</f>
        <v>PP2</v>
      </c>
      <c r="T25" s="176" t="str">
        <f>concatenateif('2. ANALISIS DEL RIESGO'!$AY$17:$AY$26,DATOS!BE15,'2. ANALISIS DEL RIESGO'!$N$17:$N$26,", ")</f>
        <v>PP3</v>
      </c>
      <c r="U25" s="177" t="str">
        <f>concatenateif('2. ANALISIS DEL RIESGO'!$AY$17:$AY$26,DATOS!BF15,'2. ANALISIS DEL RIESGO'!$N$17:$N$26,", ")</f>
        <v/>
      </c>
      <c r="V25" s="178" t="str">
        <f>concatenateif('2. ANALISIS DEL RIESGO'!$AY$17:$AY$26,DATOS!BG15,'2. ANALISIS DEL RIESGO'!$N$17:$N$26,", ")</f>
        <v>PP5, PP7</v>
      </c>
      <c r="W25" s="179" t="str">
        <f>concatenateif('2. ANALISIS DEL RIESGO'!$AY$17:$AY$26,DATOS!BH15,'2. ANALISIS DEL RIESGO'!$N$17:$N$26,", ")</f>
        <v/>
      </c>
    </row>
    <row r="26" spans="1:24" ht="40.5" customHeight="1" x14ac:dyDescent="0.25">
      <c r="A26" s="7"/>
      <c r="B26" s="153"/>
      <c r="C26" s="153"/>
      <c r="D26" s="154"/>
      <c r="E26" s="160"/>
      <c r="F26" s="625"/>
      <c r="G26" s="182" t="s">
        <v>891</v>
      </c>
      <c r="H26" s="168">
        <v>5</v>
      </c>
      <c r="I26" s="337" t="str">
        <f>concatenateif('2. ANALISIS DEL RIESGO'!$AG$17:$AG$26,DATOS!BD16,'2. ANALISIS DEL RIESGO'!$N$17:$N$26,", ")</f>
        <v/>
      </c>
      <c r="J26" s="338" t="str">
        <f>concatenateif('2. ANALISIS DEL RIESGO'!$AG$17:$AG$26,DATOS!BE16,'2. ANALISIS DEL RIESGO'!$N$17:$N$26,", ")</f>
        <v/>
      </c>
      <c r="K26" s="339" t="str">
        <f>concatenateif('2. ANALISIS DEL RIESGO'!$AG$17:$AG$26,DATOS!BF16,'2. ANALISIS DEL RIESGO'!$N$17:$N$26,", ")</f>
        <v/>
      </c>
      <c r="L26" s="181" t="str">
        <f>concatenateif('2. ANALISIS DEL RIESGO'!$AG$17:$AG$26,DATOS!BG16,'2. ANALISIS DEL RIESGO'!$N$17:$N$26,", ")</f>
        <v/>
      </c>
      <c r="M26" s="340" t="str">
        <f>concatenateif('2. ANALISIS DEL RIESGO'!$AG$17:$AG$26,DATOS!BH16,'2. ANALISIS DEL RIESGO'!$N$17:$N$26,", ")</f>
        <v/>
      </c>
      <c r="P26" s="625"/>
      <c r="Q26" s="182" t="s">
        <v>891</v>
      </c>
      <c r="R26" s="168">
        <v>5</v>
      </c>
      <c r="S26" s="337" t="str">
        <f>concatenateif('2. ANALISIS DEL RIESGO'!$AY$17:$AY$26,DATOS!BD16,'2. ANALISIS DEL RIESGO'!$N$17:$N$26,", ")</f>
        <v/>
      </c>
      <c r="T26" s="338" t="str">
        <f>concatenateif('2. ANALISIS DEL RIESGO'!$AY$17:$AY$26,DATOS!BE16,'2. ANALISIS DEL RIESGO'!$N$17:$N$26,", ")</f>
        <v/>
      </c>
      <c r="U26" s="339" t="str">
        <f>concatenateif('2. ANALISIS DEL RIESGO'!$AY$17:$AY$26,DATOS!BF16,'2. ANALISIS DEL RIESGO'!$N$17:$N$26,", ")</f>
        <v/>
      </c>
      <c r="V26" s="181" t="str">
        <f>concatenateif('2. ANALISIS DEL RIESGO'!$AY$17:$AY$26,DATOS!BG16,'2. ANALISIS DEL RIESGO'!$N$17:$N$26,", ")</f>
        <v>PP9</v>
      </c>
      <c r="W26" s="340" t="str">
        <f>concatenateif('2. ANALISIS DEL RIESGO'!$AY$17:$AY$26,DATOS!BH16,'2. ANALISIS DEL RIESGO'!$N$17:$N$26,", ")</f>
        <v/>
      </c>
    </row>
    <row r="27" spans="1:24" x14ac:dyDescent="0.25">
      <c r="A27" s="7"/>
      <c r="B27" s="153"/>
      <c r="C27" s="153"/>
      <c r="D27" s="154"/>
      <c r="E27" s="160"/>
    </row>
    <row r="28" spans="1:24" x14ac:dyDescent="0.25">
      <c r="A28" s="7"/>
      <c r="B28" s="153"/>
      <c r="C28" s="153"/>
      <c r="D28" s="154"/>
      <c r="E28" s="160"/>
      <c r="F28" s="626" t="s">
        <v>1147</v>
      </c>
      <c r="G28" s="627"/>
      <c r="H28" s="627"/>
      <c r="I28" s="627"/>
      <c r="J28" s="627"/>
      <c r="K28" s="627"/>
      <c r="L28" s="627"/>
      <c r="M28" s="628"/>
      <c r="P28" s="626" t="s">
        <v>1148</v>
      </c>
      <c r="Q28" s="627"/>
      <c r="R28" s="627"/>
      <c r="S28" s="627"/>
      <c r="T28" s="627"/>
      <c r="U28" s="627"/>
      <c r="V28" s="627"/>
      <c r="W28" s="628"/>
    </row>
    <row r="29" spans="1:24" ht="7.5" customHeight="1" x14ac:dyDescent="0.25">
      <c r="A29" s="7"/>
      <c r="B29" s="153"/>
      <c r="C29" s="153"/>
      <c r="D29" s="154"/>
      <c r="E29" s="160"/>
      <c r="F29" s="16"/>
      <c r="G29" s="16"/>
      <c r="H29" s="161"/>
      <c r="I29" s="16"/>
      <c r="J29" s="16"/>
      <c r="K29" s="16"/>
      <c r="L29" s="16"/>
      <c r="M29" s="16"/>
      <c r="P29" s="16"/>
      <c r="Q29" s="16"/>
      <c r="R29" s="161"/>
      <c r="S29" s="16"/>
      <c r="T29" s="16"/>
      <c r="U29" s="16"/>
      <c r="V29" s="16"/>
      <c r="W29" s="16"/>
    </row>
    <row r="30" spans="1:24" ht="15" customHeight="1" x14ac:dyDescent="0.25">
      <c r="A30" s="7"/>
      <c r="B30" s="153"/>
      <c r="C30" s="153"/>
      <c r="D30" s="154"/>
      <c r="E30" s="160"/>
      <c r="I30" s="629" t="s">
        <v>5</v>
      </c>
      <c r="J30" s="629"/>
      <c r="K30" s="629"/>
      <c r="S30" s="629" t="s">
        <v>5</v>
      </c>
      <c r="T30" s="629"/>
      <c r="U30" s="629"/>
    </row>
    <row r="31" spans="1:24" ht="22.5" customHeight="1" x14ac:dyDescent="0.25">
      <c r="A31" s="7"/>
      <c r="B31" s="153"/>
      <c r="C31" s="153"/>
      <c r="D31" s="154"/>
      <c r="E31" s="160"/>
      <c r="I31" s="350" t="s">
        <v>354</v>
      </c>
      <c r="J31" s="171" t="s">
        <v>788</v>
      </c>
      <c r="K31" s="170" t="s">
        <v>962</v>
      </c>
      <c r="S31" s="167" t="s">
        <v>354</v>
      </c>
      <c r="T31" s="168" t="s">
        <v>788</v>
      </c>
      <c r="U31" s="170" t="s">
        <v>962</v>
      </c>
    </row>
    <row r="32" spans="1:24" ht="40.5" customHeight="1" x14ac:dyDescent="0.25">
      <c r="B32" s="153"/>
      <c r="C32" s="153"/>
      <c r="D32" s="154"/>
      <c r="F32" s="623" t="s">
        <v>4</v>
      </c>
      <c r="G32" s="175" t="s">
        <v>893</v>
      </c>
      <c r="H32" s="349">
        <v>5</v>
      </c>
      <c r="I32" s="351" t="str">
        <f>concatenateif('2. ANALISIS DEL RIESGO'!$AG$17:$AG$26,DATOS!BD26,'2. ANALISIS DEL RIESGO'!$N$17:$N$26,", ")</f>
        <v/>
      </c>
      <c r="J32" s="352" t="str">
        <f>concatenateif('2. ANALISIS DEL RIESGO'!$AG$17:$AG$26,DATOS!BE26,'2. ANALISIS DEL RIESGO'!$N$17:$N$26,", ")</f>
        <v/>
      </c>
      <c r="K32" s="353" t="str">
        <f>concatenateif('2. ANALISIS DEL RIESGO'!$AG$17:$AG$26,DATOS!BF26,'2. ANALISIS DEL RIESGO'!$N$17:$N$26,", ")</f>
        <v/>
      </c>
      <c r="P32" s="623" t="s">
        <v>4</v>
      </c>
      <c r="Q32" s="175" t="s">
        <v>893</v>
      </c>
      <c r="R32" s="342">
        <v>5</v>
      </c>
      <c r="S32" s="351" t="str">
        <f>concatenateif('2. ANALISIS DEL RIESGO'!$AY$17:$AY$26,DATOS!BD26,'2. ANALISIS DEL RIESGO'!$N$17:$N$26,", ")</f>
        <v/>
      </c>
      <c r="T32" s="352" t="str">
        <f>concatenateif('2. ANALISIS DEL RIESGO'!$AY$17:$AY$26,DATOS!BE26,'2. ANALISIS DEL RIESGO'!$N$17:$N$26,", ")</f>
        <v/>
      </c>
      <c r="U32" s="353" t="str">
        <f>concatenateif('2. ANALISIS DEL RIESGO'!$AY$17:$AY$26,DATOS!BF26,'2. ANALISIS DEL RIESGO'!$N$17:$N$26,", ")</f>
        <v/>
      </c>
    </row>
    <row r="33" spans="2:33" ht="40.5" customHeight="1" x14ac:dyDescent="0.25">
      <c r="B33" s="153"/>
      <c r="C33" s="153"/>
      <c r="D33" s="154"/>
      <c r="F33" s="624"/>
      <c r="G33" s="172" t="s">
        <v>355</v>
      </c>
      <c r="H33" s="349">
        <v>4</v>
      </c>
      <c r="I33" s="354" t="str">
        <f>concatenateif('2. ANALISIS DEL RIESGO'!$AG$17:$AG$26,DATOS!BD27,'2. ANALISIS DEL RIESGO'!$N$17:$N$26,", ")</f>
        <v/>
      </c>
      <c r="J33" s="57" t="str">
        <f>concatenateif('2. ANALISIS DEL RIESGO'!$AG$17:$AG$26,DATOS!BE27,'2. ANALISIS DEL RIESGO'!$N$17:$N$26,", ")</f>
        <v/>
      </c>
      <c r="K33" s="59" t="str">
        <f>concatenateif('2. ANALISIS DEL RIESGO'!$AG$17:$AG$26,DATOS!BF27,'2. ANALISIS DEL RIESGO'!$N$17:$N$26,", ")</f>
        <v>PP4+</v>
      </c>
      <c r="P33" s="624"/>
      <c r="Q33" s="172" t="s">
        <v>355</v>
      </c>
      <c r="R33" s="342">
        <v>4</v>
      </c>
      <c r="S33" s="354" t="str">
        <f>concatenateif('2. ANALISIS DEL RIESGO'!$AY$17:$AY$26,DATOS!BD27,'2. ANALISIS DEL RIESGO'!$N$17:$N$26,", ")</f>
        <v/>
      </c>
      <c r="T33" s="57" t="str">
        <f>concatenateif('2. ANALISIS DEL RIESGO'!$AY$17:$AY$26,DATOS!BE27,'2. ANALISIS DEL RIESGO'!$N$17:$N$26,", ")</f>
        <v/>
      </c>
      <c r="U33" s="59" t="str">
        <f>concatenateif('2. ANALISIS DEL RIESGO'!$AY$17:$AY$26,DATOS!BF27,'2. ANALISIS DEL RIESGO'!$N$17:$N$26,", ")</f>
        <v/>
      </c>
    </row>
    <row r="34" spans="2:33" ht="40.5" customHeight="1" x14ac:dyDescent="0.25">
      <c r="B34" s="153"/>
      <c r="C34" s="153"/>
      <c r="D34" s="154"/>
      <c r="F34" s="624"/>
      <c r="G34" s="172" t="s">
        <v>892</v>
      </c>
      <c r="H34" s="349">
        <v>3</v>
      </c>
      <c r="I34" s="354" t="str">
        <f>concatenateif('2. ANALISIS DEL RIESGO'!$AG$17:$AG$26,DATOS!BD28,'2. ANALISIS DEL RIESGO'!$N$17:$N$26,", ")</f>
        <v/>
      </c>
      <c r="J34" s="57" t="str">
        <f>concatenateif('2. ANALISIS DEL RIESGO'!$AG$17:$AG$26,DATOS!BE28,'2. ANALISIS DEL RIESGO'!$N$17:$N$26,", ")</f>
        <v/>
      </c>
      <c r="K34" s="59" t="str">
        <f>concatenateif('2. ANALISIS DEL RIESGO'!$AG$17:$AG$26,DATOS!BF28,'2. ANALISIS DEL RIESGO'!$N$17:$N$26,", ")</f>
        <v/>
      </c>
      <c r="P34" s="624"/>
      <c r="Q34" s="172" t="s">
        <v>892</v>
      </c>
      <c r="R34" s="342">
        <v>3</v>
      </c>
      <c r="S34" s="354" t="str">
        <f>concatenateif('2. ANALISIS DEL RIESGO'!$AY$17:$AY$26,DATOS!BD28,'2. ANALISIS DEL RIESGO'!$N$17:$N$26,", ")</f>
        <v/>
      </c>
      <c r="T34" s="57" t="str">
        <f>concatenateif('2. ANALISIS DEL RIESGO'!$AY$17:$AY$26,DATOS!BE28,'2. ANALISIS DEL RIESGO'!$N$17:$N$26,", ")</f>
        <v/>
      </c>
      <c r="U34" s="59" t="str">
        <f>concatenateif('2. ANALISIS DEL RIESGO'!$AY$17:$AY$26,DATOS!BF28,'2. ANALISIS DEL RIESGO'!$N$17:$N$26,", ")</f>
        <v/>
      </c>
    </row>
    <row r="35" spans="2:33" ht="40.5" customHeight="1" x14ac:dyDescent="0.25">
      <c r="B35" s="153"/>
      <c r="C35" s="153"/>
      <c r="D35" s="154"/>
      <c r="F35" s="624"/>
      <c r="G35" s="172" t="s">
        <v>351</v>
      </c>
      <c r="H35" s="349">
        <v>2</v>
      </c>
      <c r="I35" s="355" t="str">
        <f>concatenateif('2. ANALISIS DEL RIESGO'!$AG$17:$AG$26,DATOS!BD29,'2. ANALISIS DEL RIESGO'!$N$17:$N$26,", ")</f>
        <v/>
      </c>
      <c r="J35" s="56" t="str">
        <f>concatenateif('2. ANALISIS DEL RIESGO'!$AG$17:$AG$26,DATOS!BE29,'2. ANALISIS DEL RIESGO'!$N$17:$N$26,", ")</f>
        <v/>
      </c>
      <c r="K35" s="58" t="str">
        <f>concatenateif('2. ANALISIS DEL RIESGO'!$AG$17:$AG$26,DATOS!BF29,'2. ANALISIS DEL RIESGO'!$N$17:$N$26,", ")</f>
        <v/>
      </c>
      <c r="P35" s="624"/>
      <c r="Q35" s="172" t="s">
        <v>351</v>
      </c>
      <c r="R35" s="342">
        <v>2</v>
      </c>
      <c r="S35" s="355" t="str">
        <f>concatenateif('2. ANALISIS DEL RIESGO'!$AY$17:$AY$26,DATOS!BD29,'2. ANALISIS DEL RIESGO'!$N$17:$N$26,", ")</f>
        <v/>
      </c>
      <c r="T35" s="56" t="str">
        <f>concatenateif('2. ANALISIS DEL RIESGO'!$AY$17:$AY$26,DATOS!BE29,'2. ANALISIS DEL RIESGO'!$N$17:$N$26,", ")</f>
        <v/>
      </c>
      <c r="U35" s="58" t="str">
        <f>concatenateif('2. ANALISIS DEL RIESGO'!$AY$17:$AY$26,DATOS!BF29,'2. ANALISIS DEL RIESGO'!$N$17:$N$26,", ")</f>
        <v>PP4+</v>
      </c>
    </row>
    <row r="36" spans="2:33" ht="40.5" customHeight="1" x14ac:dyDescent="0.25">
      <c r="B36" s="153"/>
      <c r="C36" s="153"/>
      <c r="D36" s="154"/>
      <c r="F36" s="625"/>
      <c r="G36" s="182" t="s">
        <v>891</v>
      </c>
      <c r="H36" s="349">
        <v>1</v>
      </c>
      <c r="I36" s="356" t="str">
        <f>concatenateif('2. ANALISIS DEL RIESGO'!$AG$17:$AG$26,DATOS!BD30,'2. ANALISIS DEL RIESGO'!$N$17:$N$26,", ")</f>
        <v/>
      </c>
      <c r="J36" s="357" t="str">
        <f>concatenateif('2. ANALISIS DEL RIESGO'!$AG$17:$AG$26,DATOS!BE30,'2. ANALISIS DEL RIESGO'!$N$17:$N$26,", ")</f>
        <v/>
      </c>
      <c r="K36" s="358" t="str">
        <f>concatenateif('2. ANALISIS DEL RIESGO'!$AG$17:$AG$26,DATOS!BF30,'2. ANALISIS DEL RIESGO'!$N$17:$N$26,", ")</f>
        <v/>
      </c>
      <c r="P36" s="625"/>
      <c r="Q36" s="182" t="s">
        <v>891</v>
      </c>
      <c r="R36" s="342">
        <v>1</v>
      </c>
      <c r="S36" s="356" t="str">
        <f>concatenateif('2. ANALISIS DEL RIESGO'!$AY$17:$AY$26,DATOS!BD30,'2. ANALISIS DEL RIESGO'!$N$17:$N$26,", ")</f>
        <v/>
      </c>
      <c r="T36" s="357" t="str">
        <f>concatenateif('2. ANALISIS DEL RIESGO'!$AY$17:$AY$26,DATOS!BE30,'2. ANALISIS DEL RIESGO'!$N$17:$N$26,", ")</f>
        <v/>
      </c>
      <c r="U36" s="358" t="str">
        <f>concatenateif('2. ANALISIS DEL RIESGO'!$AY$17:$AY$26,DATOS!BF30,'2. ANALISIS DEL RIESGO'!$N$17:$N$26,", ")</f>
        <v/>
      </c>
    </row>
    <row r="37" spans="2:33" x14ac:dyDescent="0.25">
      <c r="B37" s="153"/>
      <c r="C37" s="153"/>
      <c r="D37" s="154"/>
      <c r="F37" s="25"/>
      <c r="G37" s="75"/>
      <c r="H37" s="24"/>
      <c r="I37" s="25"/>
      <c r="J37" s="25"/>
      <c r="K37" s="25"/>
    </row>
    <row r="38" spans="2:33" s="250" customFormat="1" ht="34.5" customHeight="1" x14ac:dyDescent="0.25">
      <c r="B38" s="630" t="s">
        <v>971</v>
      </c>
      <c r="C38" s="631"/>
      <c r="D38" s="631"/>
      <c r="E38" s="631"/>
      <c r="F38" s="631"/>
      <c r="G38" s="631"/>
      <c r="H38" s="631"/>
      <c r="I38" s="631"/>
      <c r="J38" s="631"/>
      <c r="K38" s="631"/>
      <c r="L38" s="631"/>
      <c r="M38" s="631"/>
      <c r="N38" s="631"/>
      <c r="O38" s="631"/>
      <c r="P38" s="631"/>
      <c r="Q38" s="631"/>
      <c r="R38" s="631"/>
      <c r="S38" s="631"/>
      <c r="T38" s="631"/>
      <c r="U38" s="631"/>
      <c r="V38" s="273"/>
      <c r="W38" s="273"/>
      <c r="X38" s="273"/>
      <c r="Y38" s="273"/>
      <c r="Z38" s="95"/>
      <c r="AA38" s="95"/>
      <c r="AB38" s="273"/>
      <c r="AC38" s="252"/>
      <c r="AD38" s="253"/>
      <c r="AE38" s="252"/>
      <c r="AF38" s="252"/>
      <c r="AG38" s="252"/>
    </row>
    <row r="39" spans="2:33" x14ac:dyDescent="0.25">
      <c r="B39" s="153"/>
      <c r="C39" s="153"/>
      <c r="D39" s="154"/>
      <c r="F39" s="25"/>
      <c r="G39" s="49"/>
      <c r="H39" s="24"/>
    </row>
    <row r="40" spans="2:33" x14ac:dyDescent="0.25">
      <c r="B40" s="153"/>
      <c r="C40" s="153"/>
      <c r="D40" s="154"/>
    </row>
    <row r="41" spans="2:33" x14ac:dyDescent="0.25">
      <c r="B41" s="153"/>
      <c r="C41" s="153"/>
      <c r="D41" s="154"/>
    </row>
    <row r="42" spans="2:33" x14ac:dyDescent="0.25">
      <c r="B42" s="153"/>
      <c r="C42" s="153"/>
      <c r="D42" s="154"/>
    </row>
    <row r="43" spans="2:33" x14ac:dyDescent="0.25">
      <c r="B43" s="153"/>
      <c r="C43" s="153"/>
      <c r="D43" s="154"/>
    </row>
    <row r="44" spans="2:33" x14ac:dyDescent="0.25">
      <c r="B44" s="153"/>
      <c r="C44" s="153"/>
      <c r="D44" s="154"/>
    </row>
    <row r="45" spans="2:33" x14ac:dyDescent="0.25">
      <c r="B45" s="153"/>
      <c r="C45" s="153"/>
      <c r="D45" s="154"/>
    </row>
    <row r="46" spans="2:33" x14ac:dyDescent="0.25">
      <c r="B46" s="153"/>
      <c r="C46" s="153"/>
      <c r="D46" s="154"/>
    </row>
    <row r="47" spans="2:33" x14ac:dyDescent="0.25">
      <c r="B47" s="153"/>
      <c r="C47" s="153"/>
      <c r="D47" s="154"/>
    </row>
    <row r="48" spans="2:33" x14ac:dyDescent="0.25">
      <c r="B48" s="153"/>
      <c r="C48" s="153"/>
      <c r="D48" s="154"/>
    </row>
    <row r="49" spans="2:4" x14ac:dyDescent="0.25">
      <c r="B49" s="153"/>
      <c r="C49" s="153"/>
      <c r="D49" s="154"/>
    </row>
    <row r="50" spans="2:4" x14ac:dyDescent="0.25">
      <c r="B50" s="153"/>
      <c r="C50" s="153"/>
      <c r="D50" s="154"/>
    </row>
    <row r="51" spans="2:4" x14ac:dyDescent="0.25">
      <c r="B51" s="153"/>
      <c r="C51" s="153"/>
      <c r="D51" s="154"/>
    </row>
    <row r="52" spans="2:4" x14ac:dyDescent="0.25">
      <c r="B52" s="153"/>
      <c r="C52" s="153"/>
      <c r="D52" s="154"/>
    </row>
    <row r="53" spans="2:4" x14ac:dyDescent="0.25">
      <c r="B53" s="153"/>
      <c r="C53" s="153"/>
      <c r="D53" s="154"/>
    </row>
    <row r="54" spans="2:4" x14ac:dyDescent="0.25">
      <c r="B54" s="153"/>
      <c r="C54" s="153"/>
      <c r="D54" s="154"/>
    </row>
    <row r="55" spans="2:4" x14ac:dyDescent="0.25">
      <c r="B55" s="153"/>
      <c r="C55" s="153"/>
      <c r="D55" s="154"/>
    </row>
    <row r="56" spans="2:4" x14ac:dyDescent="0.25">
      <c r="B56" s="153"/>
      <c r="C56" s="153"/>
      <c r="D56" s="154"/>
    </row>
    <row r="57" spans="2:4" x14ac:dyDescent="0.25">
      <c r="B57" s="153"/>
      <c r="C57" s="153"/>
      <c r="D57" s="154"/>
    </row>
    <row r="58" spans="2:4" x14ac:dyDescent="0.25">
      <c r="B58" s="153"/>
      <c r="C58" s="153"/>
      <c r="D58" s="154"/>
    </row>
    <row r="59" spans="2:4" x14ac:dyDescent="0.25">
      <c r="B59" s="153"/>
      <c r="C59" s="153"/>
      <c r="D59" s="154"/>
    </row>
    <row r="60" spans="2:4" x14ac:dyDescent="0.25">
      <c r="B60" s="153"/>
      <c r="C60" s="153"/>
      <c r="D60" s="154"/>
    </row>
    <row r="61" spans="2:4" x14ac:dyDescent="0.25">
      <c r="B61" s="153"/>
      <c r="C61" s="153"/>
      <c r="D61" s="154"/>
    </row>
    <row r="62" spans="2:4" x14ac:dyDescent="0.25">
      <c r="B62" s="153"/>
      <c r="C62" s="153"/>
      <c r="D62" s="154"/>
    </row>
    <row r="63" spans="2:4" x14ac:dyDescent="0.25">
      <c r="B63" s="153"/>
      <c r="C63" s="153"/>
      <c r="D63" s="154"/>
    </row>
    <row r="64" spans="2:4" x14ac:dyDescent="0.25">
      <c r="B64" s="153"/>
      <c r="C64" s="153"/>
      <c r="D64" s="154"/>
    </row>
    <row r="65" spans="2:4" x14ac:dyDescent="0.25">
      <c r="B65" s="153"/>
      <c r="C65" s="153"/>
      <c r="D65" s="154"/>
    </row>
    <row r="66" spans="2:4" x14ac:dyDescent="0.25">
      <c r="B66" s="153"/>
      <c r="C66" s="153"/>
      <c r="D66" s="154"/>
    </row>
    <row r="67" spans="2:4" x14ac:dyDescent="0.25">
      <c r="B67" s="153"/>
      <c r="C67" s="153"/>
      <c r="D67" s="154"/>
    </row>
    <row r="68" spans="2:4" x14ac:dyDescent="0.25">
      <c r="B68" s="153"/>
      <c r="C68" s="153"/>
      <c r="D68" s="154"/>
    </row>
    <row r="69" spans="2:4" x14ac:dyDescent="0.25">
      <c r="B69" s="153"/>
      <c r="C69" s="153"/>
      <c r="D69" s="154"/>
    </row>
    <row r="70" spans="2:4" x14ac:dyDescent="0.25">
      <c r="B70" s="153"/>
      <c r="C70" s="153"/>
      <c r="D70" s="154"/>
    </row>
    <row r="71" spans="2:4" x14ac:dyDescent="0.25">
      <c r="B71" s="153"/>
      <c r="C71" s="153"/>
      <c r="D71" s="154"/>
    </row>
    <row r="72" spans="2:4" x14ac:dyDescent="0.25">
      <c r="B72" s="153"/>
      <c r="C72" s="153"/>
      <c r="D72" s="154"/>
    </row>
    <row r="73" spans="2:4" x14ac:dyDescent="0.25">
      <c r="B73" s="153"/>
      <c r="C73" s="153"/>
      <c r="D73" s="154"/>
    </row>
    <row r="109" spans="1:5" x14ac:dyDescent="0.25">
      <c r="B109" s="18"/>
      <c r="C109" s="18"/>
      <c r="D109" s="83"/>
      <c r="E109" s="18"/>
    </row>
    <row r="110" spans="1:5" x14ac:dyDescent="0.25">
      <c r="A110" s="18"/>
      <c r="B110" s="18"/>
      <c r="C110" s="18"/>
      <c r="D110" s="83"/>
      <c r="E110" s="18"/>
    </row>
    <row r="111" spans="1:5" x14ac:dyDescent="0.25">
      <c r="A111" s="18"/>
      <c r="B111" s="18"/>
      <c r="C111" s="18"/>
      <c r="D111" s="83"/>
      <c r="E111" s="18"/>
    </row>
    <row r="112" spans="1:5" x14ac:dyDescent="0.25">
      <c r="A112" s="18"/>
      <c r="B112" s="18"/>
      <c r="C112" s="18"/>
      <c r="D112" s="83"/>
      <c r="E112" s="18"/>
    </row>
    <row r="113" spans="1:5" x14ac:dyDescent="0.25">
      <c r="A113" s="18"/>
      <c r="B113" s="18"/>
      <c r="C113" s="18"/>
      <c r="D113" s="83"/>
      <c r="E113" s="18"/>
    </row>
    <row r="114" spans="1:5" x14ac:dyDescent="0.25">
      <c r="A114" s="18"/>
      <c r="B114" s="18"/>
      <c r="C114" s="18"/>
      <c r="D114" s="83"/>
      <c r="E114" s="18"/>
    </row>
    <row r="115" spans="1:5" x14ac:dyDescent="0.25">
      <c r="A115" s="18"/>
      <c r="B115" s="18"/>
      <c r="C115" s="18"/>
      <c r="D115" s="83"/>
      <c r="E115" s="18"/>
    </row>
    <row r="116" spans="1:5" x14ac:dyDescent="0.25">
      <c r="A116" s="18"/>
      <c r="B116" s="18"/>
      <c r="C116" s="18"/>
      <c r="D116" s="83"/>
      <c r="E116" s="18"/>
    </row>
    <row r="117" spans="1:5" x14ac:dyDescent="0.25">
      <c r="A117" s="18"/>
      <c r="B117" s="18"/>
      <c r="C117" s="18"/>
      <c r="D117" s="83"/>
      <c r="E117" s="18"/>
    </row>
    <row r="118" spans="1:5" x14ac:dyDescent="0.25">
      <c r="A118" s="18"/>
      <c r="B118" s="18"/>
      <c r="C118" s="18"/>
      <c r="D118" s="83"/>
      <c r="E118" s="18"/>
    </row>
    <row r="119" spans="1:5" x14ac:dyDescent="0.25">
      <c r="A119" s="18"/>
      <c r="B119" s="18"/>
      <c r="C119" s="18"/>
      <c r="D119" s="83"/>
      <c r="E119" s="18"/>
    </row>
    <row r="120" spans="1:5" x14ac:dyDescent="0.25">
      <c r="A120" s="18"/>
      <c r="B120" s="18"/>
      <c r="C120" s="18"/>
      <c r="D120" s="83"/>
      <c r="E120" s="18"/>
    </row>
    <row r="121" spans="1:5" x14ac:dyDescent="0.25">
      <c r="A121" s="18"/>
      <c r="B121" s="18"/>
      <c r="C121" s="18"/>
      <c r="D121" s="83"/>
      <c r="E121" s="18"/>
    </row>
    <row r="122" spans="1:5" x14ac:dyDescent="0.25">
      <c r="A122" s="18"/>
      <c r="B122" s="18"/>
      <c r="C122" s="18"/>
      <c r="D122" s="83"/>
      <c r="E122" s="18"/>
    </row>
    <row r="123" spans="1:5" x14ac:dyDescent="0.25">
      <c r="A123" s="18"/>
      <c r="B123" s="18"/>
      <c r="C123" s="18"/>
      <c r="D123" s="83"/>
      <c r="E123" s="18"/>
    </row>
    <row r="124" spans="1:5" x14ac:dyDescent="0.25">
      <c r="A124" s="18"/>
      <c r="B124" s="18"/>
      <c r="C124" s="18"/>
      <c r="D124" s="83"/>
      <c r="E124" s="18"/>
    </row>
    <row r="125" spans="1:5" x14ac:dyDescent="0.25">
      <c r="A125" s="18"/>
      <c r="B125" s="18"/>
      <c r="C125" s="18"/>
      <c r="D125" s="83"/>
      <c r="E125" s="18"/>
    </row>
    <row r="126" spans="1:5" x14ac:dyDescent="0.25">
      <c r="A126" s="18"/>
      <c r="B126" s="18"/>
      <c r="C126" s="18"/>
      <c r="D126" s="83"/>
      <c r="E126" s="18"/>
    </row>
    <row r="127" spans="1:5" x14ac:dyDescent="0.25">
      <c r="A127" s="18"/>
      <c r="B127" s="18"/>
      <c r="C127" s="18"/>
      <c r="D127" s="83"/>
      <c r="E127" s="18"/>
    </row>
    <row r="128" spans="1:5" x14ac:dyDescent="0.25">
      <c r="A128" s="18"/>
      <c r="B128" s="18"/>
      <c r="C128" s="18"/>
      <c r="D128" s="83"/>
      <c r="E128" s="18"/>
    </row>
    <row r="129" spans="1:5" x14ac:dyDescent="0.25">
      <c r="A129" s="18"/>
      <c r="B129" s="18"/>
      <c r="C129" s="18"/>
      <c r="D129" s="83"/>
      <c r="E129" s="18"/>
    </row>
    <row r="130" spans="1:5" x14ac:dyDescent="0.25">
      <c r="A130" s="18"/>
      <c r="B130" s="18"/>
      <c r="C130" s="18"/>
      <c r="D130" s="83"/>
      <c r="E130" s="18"/>
    </row>
    <row r="131" spans="1:5" x14ac:dyDescent="0.25">
      <c r="A131" s="18"/>
      <c r="B131" s="18"/>
      <c r="C131" s="18"/>
      <c r="D131" s="83"/>
      <c r="E131" s="18"/>
    </row>
    <row r="132" spans="1:5" x14ac:dyDescent="0.25">
      <c r="A132" s="18"/>
      <c r="B132" s="18"/>
      <c r="C132" s="18"/>
      <c r="D132" s="83"/>
      <c r="E132" s="18"/>
    </row>
    <row r="133" spans="1:5" x14ac:dyDescent="0.25">
      <c r="A133" s="18"/>
      <c r="B133" s="18"/>
      <c r="C133" s="18"/>
      <c r="D133" s="83"/>
      <c r="E133" s="18"/>
    </row>
    <row r="134" spans="1:5" x14ac:dyDescent="0.25">
      <c r="A134" s="18"/>
      <c r="B134" s="18"/>
      <c r="C134" s="18"/>
      <c r="D134" s="83"/>
      <c r="E134" s="18"/>
    </row>
    <row r="135" spans="1:5" x14ac:dyDescent="0.25">
      <c r="A135" s="18"/>
      <c r="B135" s="18"/>
      <c r="C135" s="18"/>
      <c r="D135" s="83"/>
      <c r="E135" s="18"/>
    </row>
    <row r="136" spans="1:5" x14ac:dyDescent="0.25">
      <c r="A136" s="18"/>
      <c r="B136" s="18"/>
      <c r="C136" s="18"/>
      <c r="D136" s="83"/>
      <c r="E136" s="18"/>
    </row>
    <row r="137" spans="1:5" x14ac:dyDescent="0.25">
      <c r="A137" s="18"/>
      <c r="B137" s="18"/>
      <c r="C137" s="18"/>
      <c r="D137" s="83"/>
      <c r="E137" s="18"/>
    </row>
    <row r="138" spans="1:5" x14ac:dyDescent="0.25">
      <c r="A138" s="18"/>
      <c r="B138" s="18"/>
      <c r="C138" s="18"/>
      <c r="D138" s="83"/>
      <c r="E138" s="18"/>
    </row>
    <row r="139" spans="1:5" x14ac:dyDescent="0.25">
      <c r="A139" s="18"/>
      <c r="B139" s="18"/>
      <c r="C139" s="18"/>
      <c r="D139" s="83"/>
      <c r="E139" s="18"/>
    </row>
    <row r="140" spans="1:5" x14ac:dyDescent="0.25">
      <c r="A140" s="18"/>
      <c r="B140" s="18"/>
      <c r="C140" s="18"/>
      <c r="D140" s="83"/>
      <c r="E140" s="18"/>
    </row>
    <row r="141" spans="1:5" x14ac:dyDescent="0.25">
      <c r="A141" s="18"/>
      <c r="B141" s="18"/>
      <c r="C141" s="18"/>
      <c r="D141" s="83"/>
      <c r="E141" s="18"/>
    </row>
    <row r="142" spans="1:5" x14ac:dyDescent="0.25">
      <c r="A142" s="18"/>
      <c r="B142" s="18"/>
      <c r="C142" s="18"/>
      <c r="D142" s="83"/>
      <c r="E142" s="18"/>
    </row>
    <row r="143" spans="1:5" x14ac:dyDescent="0.25">
      <c r="A143" s="18"/>
      <c r="B143" s="18"/>
      <c r="C143" s="18"/>
      <c r="D143" s="83"/>
      <c r="E143" s="18"/>
    </row>
    <row r="144" spans="1:5" x14ac:dyDescent="0.25">
      <c r="A144" s="18"/>
      <c r="B144" s="18"/>
      <c r="C144" s="18"/>
      <c r="D144" s="83"/>
      <c r="E144" s="18"/>
    </row>
    <row r="145" spans="1:5" x14ac:dyDescent="0.25">
      <c r="A145" s="18"/>
      <c r="B145" s="18"/>
      <c r="C145" s="18"/>
      <c r="D145" s="83"/>
      <c r="E145" s="18"/>
    </row>
    <row r="146" spans="1:5" x14ac:dyDescent="0.25">
      <c r="A146" s="18"/>
      <c r="B146" s="18"/>
      <c r="C146" s="18"/>
      <c r="D146" s="83"/>
      <c r="E146" s="18"/>
    </row>
    <row r="147" spans="1:5" x14ac:dyDescent="0.25">
      <c r="A147" s="18"/>
      <c r="B147" s="18"/>
      <c r="C147" s="18"/>
      <c r="D147" s="83"/>
      <c r="E147" s="18"/>
    </row>
    <row r="148" spans="1:5" x14ac:dyDescent="0.25">
      <c r="A148" s="18"/>
      <c r="B148" s="18"/>
      <c r="C148" s="18"/>
      <c r="D148" s="83"/>
      <c r="E148" s="18"/>
    </row>
    <row r="149" spans="1:5" x14ac:dyDescent="0.25">
      <c r="A149" s="18"/>
      <c r="B149" s="18"/>
      <c r="C149" s="18"/>
      <c r="D149" s="83"/>
      <c r="E149" s="18"/>
    </row>
    <row r="150" spans="1:5" x14ac:dyDescent="0.25">
      <c r="A150" s="18"/>
      <c r="B150" s="18"/>
      <c r="C150" s="18"/>
      <c r="D150" s="83"/>
      <c r="E150" s="18"/>
    </row>
    <row r="151" spans="1:5" x14ac:dyDescent="0.25">
      <c r="A151" s="18"/>
      <c r="B151" s="18"/>
      <c r="C151" s="18"/>
      <c r="D151" s="83"/>
      <c r="E151" s="18"/>
    </row>
    <row r="152" spans="1:5" x14ac:dyDescent="0.25">
      <c r="A152" s="18"/>
      <c r="B152" s="18"/>
      <c r="C152" s="18"/>
      <c r="D152" s="83"/>
      <c r="E152" s="18"/>
    </row>
    <row r="153" spans="1:5" x14ac:dyDescent="0.25">
      <c r="A153" s="18"/>
      <c r="B153" s="18"/>
      <c r="C153" s="18"/>
      <c r="D153" s="83"/>
      <c r="E153" s="18"/>
    </row>
    <row r="154" spans="1:5" x14ac:dyDescent="0.25">
      <c r="A154" s="18"/>
      <c r="B154" s="18"/>
      <c r="C154" s="18"/>
      <c r="D154" s="83"/>
      <c r="E154" s="18"/>
    </row>
    <row r="155" spans="1:5" x14ac:dyDescent="0.25">
      <c r="A155" s="18"/>
      <c r="B155" s="18"/>
      <c r="C155" s="18"/>
      <c r="D155" s="83"/>
      <c r="E155" s="18"/>
    </row>
    <row r="156" spans="1:5" x14ac:dyDescent="0.25">
      <c r="A156" s="18"/>
      <c r="B156" s="18"/>
      <c r="C156" s="18"/>
      <c r="D156" s="83"/>
      <c r="E156" s="18"/>
    </row>
    <row r="157" spans="1:5" x14ac:dyDescent="0.25">
      <c r="A157" s="18"/>
      <c r="B157" s="18"/>
      <c r="C157" s="18"/>
      <c r="D157" s="83"/>
      <c r="E157" s="18"/>
    </row>
    <row r="158" spans="1:5" x14ac:dyDescent="0.25">
      <c r="A158" s="18"/>
      <c r="B158" s="18"/>
      <c r="C158" s="18"/>
      <c r="D158" s="83"/>
      <c r="E158" s="18"/>
    </row>
    <row r="159" spans="1:5" x14ac:dyDescent="0.25">
      <c r="A159" s="18"/>
      <c r="B159" s="18"/>
      <c r="C159" s="18"/>
      <c r="D159" s="83"/>
      <c r="E159" s="18"/>
    </row>
    <row r="160" spans="1:5" x14ac:dyDescent="0.25">
      <c r="A160" s="18"/>
      <c r="B160" s="18"/>
      <c r="C160" s="18"/>
      <c r="D160" s="83"/>
      <c r="E160" s="18"/>
    </row>
    <row r="161" spans="1:5" x14ac:dyDescent="0.25">
      <c r="A161" s="18"/>
      <c r="B161" s="18"/>
      <c r="C161" s="18"/>
      <c r="D161" s="83"/>
      <c r="E161" s="18"/>
    </row>
    <row r="162" spans="1:5" x14ac:dyDescent="0.25">
      <c r="A162" s="18"/>
      <c r="B162" s="18"/>
      <c r="C162" s="18"/>
      <c r="D162" s="83"/>
      <c r="E162" s="18"/>
    </row>
    <row r="163" spans="1:5" x14ac:dyDescent="0.25">
      <c r="A163" s="18"/>
      <c r="B163" s="18"/>
      <c r="C163" s="18"/>
      <c r="D163" s="83"/>
      <c r="E163" s="18"/>
    </row>
    <row r="164" spans="1:5" x14ac:dyDescent="0.25">
      <c r="A164" s="18"/>
      <c r="B164" s="18"/>
      <c r="C164" s="18"/>
      <c r="D164" s="83"/>
      <c r="E164" s="18"/>
    </row>
    <row r="165" spans="1:5" x14ac:dyDescent="0.25">
      <c r="A165" s="18"/>
      <c r="B165" s="18"/>
      <c r="C165" s="18"/>
      <c r="D165" s="83"/>
      <c r="E165" s="18"/>
    </row>
    <row r="166" spans="1:5" x14ac:dyDescent="0.25">
      <c r="A166" s="18"/>
      <c r="B166" s="18"/>
      <c r="C166" s="18"/>
      <c r="D166" s="83"/>
      <c r="E166" s="18"/>
    </row>
    <row r="167" spans="1:5" x14ac:dyDescent="0.25">
      <c r="A167" s="18"/>
      <c r="B167" s="18"/>
      <c r="C167" s="18"/>
      <c r="D167" s="83"/>
      <c r="E167" s="18"/>
    </row>
    <row r="168" spans="1:5" x14ac:dyDescent="0.25">
      <c r="A168" s="18"/>
      <c r="B168" s="18"/>
      <c r="C168" s="18"/>
      <c r="D168" s="83"/>
      <c r="E168" s="18"/>
    </row>
    <row r="169" spans="1:5" x14ac:dyDescent="0.25">
      <c r="A169" s="18"/>
      <c r="B169" s="18"/>
      <c r="C169" s="18"/>
      <c r="D169" s="83"/>
      <c r="E169" s="18"/>
    </row>
    <row r="170" spans="1:5" x14ac:dyDescent="0.25">
      <c r="A170" s="18"/>
      <c r="B170" s="18"/>
      <c r="C170" s="18"/>
      <c r="D170" s="83"/>
      <c r="E170" s="18"/>
    </row>
    <row r="171" spans="1:5" x14ac:dyDescent="0.25">
      <c r="A171" s="18"/>
      <c r="B171" s="18"/>
      <c r="C171" s="18"/>
      <c r="D171" s="83"/>
      <c r="E171" s="18"/>
    </row>
    <row r="172" spans="1:5" x14ac:dyDescent="0.25">
      <c r="A172" s="18"/>
      <c r="B172" s="18"/>
      <c r="C172" s="18"/>
      <c r="D172" s="83"/>
      <c r="E172" s="18"/>
    </row>
    <row r="173" spans="1:5" x14ac:dyDescent="0.25">
      <c r="A173" s="18"/>
      <c r="B173" s="18"/>
      <c r="C173" s="18"/>
      <c r="D173" s="83"/>
      <c r="E173" s="18"/>
    </row>
    <row r="174" spans="1:5" x14ac:dyDescent="0.25">
      <c r="A174" s="18"/>
      <c r="B174" s="18"/>
      <c r="C174" s="18"/>
      <c r="D174" s="83"/>
      <c r="E174" s="18"/>
    </row>
    <row r="175" spans="1:5" x14ac:dyDescent="0.25">
      <c r="A175" s="18"/>
      <c r="B175" s="18"/>
      <c r="C175" s="18"/>
      <c r="D175" s="83"/>
      <c r="E175" s="18"/>
    </row>
    <row r="176" spans="1:5" x14ac:dyDescent="0.25">
      <c r="A176" s="18"/>
      <c r="B176" s="18"/>
      <c r="C176" s="18"/>
      <c r="D176" s="83"/>
      <c r="E176" s="18"/>
    </row>
    <row r="177" spans="1:5" x14ac:dyDescent="0.25">
      <c r="A177" s="18"/>
      <c r="B177" s="18"/>
      <c r="C177" s="18"/>
      <c r="D177" s="83"/>
      <c r="E177" s="18"/>
    </row>
    <row r="178" spans="1:5" x14ac:dyDescent="0.25">
      <c r="A178" s="18"/>
      <c r="B178" s="18"/>
      <c r="C178" s="18"/>
      <c r="D178" s="83"/>
      <c r="E178" s="18"/>
    </row>
    <row r="179" spans="1:5" x14ac:dyDescent="0.25">
      <c r="A179" s="18"/>
      <c r="B179" s="18"/>
      <c r="C179" s="18"/>
      <c r="D179" s="83"/>
      <c r="E179" s="18"/>
    </row>
    <row r="180" spans="1:5" x14ac:dyDescent="0.25">
      <c r="A180" s="18"/>
      <c r="B180" s="18"/>
      <c r="C180" s="18"/>
      <c r="D180" s="83"/>
      <c r="E180" s="18"/>
    </row>
    <row r="181" spans="1:5" x14ac:dyDescent="0.25">
      <c r="A181" s="18"/>
      <c r="B181" s="18"/>
      <c r="C181" s="18"/>
      <c r="D181" s="83"/>
      <c r="E181" s="18"/>
    </row>
    <row r="182" spans="1:5" x14ac:dyDescent="0.25">
      <c r="A182" s="18"/>
      <c r="B182" s="18"/>
      <c r="C182" s="18"/>
      <c r="D182" s="83"/>
      <c r="E182" s="18"/>
    </row>
    <row r="183" spans="1:5" x14ac:dyDescent="0.25">
      <c r="A183" s="18"/>
      <c r="B183" s="18"/>
      <c r="C183" s="18"/>
      <c r="D183" s="83"/>
      <c r="E183" s="18"/>
    </row>
    <row r="184" spans="1:5" x14ac:dyDescent="0.25">
      <c r="A184" s="18"/>
      <c r="B184" s="18"/>
      <c r="C184" s="18"/>
      <c r="D184" s="83"/>
      <c r="E184" s="18"/>
    </row>
    <row r="185" spans="1:5" x14ac:dyDescent="0.25">
      <c r="A185" s="18"/>
      <c r="B185" s="18"/>
      <c r="C185" s="18"/>
      <c r="D185" s="83"/>
      <c r="E185" s="18"/>
    </row>
    <row r="186" spans="1:5" x14ac:dyDescent="0.25">
      <c r="A186" s="18"/>
      <c r="B186" s="18"/>
      <c r="C186" s="18"/>
      <c r="D186" s="83"/>
      <c r="E186" s="18"/>
    </row>
    <row r="187" spans="1:5" x14ac:dyDescent="0.25">
      <c r="A187" s="18"/>
      <c r="B187" s="18"/>
      <c r="C187" s="18"/>
      <c r="D187" s="83"/>
      <c r="E187" s="18"/>
    </row>
    <row r="188" spans="1:5" x14ac:dyDescent="0.25">
      <c r="A188" s="18"/>
      <c r="B188" s="18"/>
      <c r="C188" s="18"/>
      <c r="D188" s="83"/>
      <c r="E188" s="18"/>
    </row>
    <row r="189" spans="1:5" x14ac:dyDescent="0.25">
      <c r="A189" s="18"/>
      <c r="B189" s="18"/>
      <c r="C189" s="18"/>
      <c r="D189" s="83"/>
      <c r="E189" s="18"/>
    </row>
    <row r="190" spans="1:5" x14ac:dyDescent="0.25">
      <c r="A190" s="18"/>
      <c r="B190" s="18"/>
      <c r="C190" s="18"/>
      <c r="D190" s="83"/>
      <c r="E190" s="18"/>
    </row>
    <row r="191" spans="1:5" x14ac:dyDescent="0.25">
      <c r="A191" s="18"/>
      <c r="B191" s="18"/>
      <c r="C191" s="18"/>
      <c r="D191" s="83"/>
      <c r="E191" s="18"/>
    </row>
    <row r="192" spans="1:5" x14ac:dyDescent="0.25">
      <c r="A192" s="18"/>
      <c r="B192" s="18"/>
      <c r="C192" s="18"/>
      <c r="D192" s="83"/>
      <c r="E192" s="18"/>
    </row>
    <row r="193" spans="1:5" x14ac:dyDescent="0.25">
      <c r="A193" s="18"/>
      <c r="B193" s="18"/>
      <c r="C193" s="18"/>
      <c r="D193" s="83"/>
      <c r="E193" s="18"/>
    </row>
    <row r="194" spans="1:5" x14ac:dyDescent="0.25">
      <c r="A194" s="18"/>
      <c r="B194" s="18"/>
      <c r="C194" s="18"/>
      <c r="D194" s="83"/>
      <c r="E194" s="18"/>
    </row>
    <row r="195" spans="1:5" x14ac:dyDescent="0.25">
      <c r="A195" s="18"/>
      <c r="B195" s="18"/>
      <c r="C195" s="18"/>
      <c r="D195" s="83"/>
      <c r="E195" s="18"/>
    </row>
    <row r="196" spans="1:5" x14ac:dyDescent="0.25">
      <c r="A196" s="18"/>
      <c r="B196" s="18"/>
      <c r="C196" s="18"/>
      <c r="D196" s="83"/>
      <c r="E196" s="18"/>
    </row>
    <row r="197" spans="1:5" x14ac:dyDescent="0.25">
      <c r="A197" s="18"/>
      <c r="B197" s="18"/>
      <c r="C197" s="18"/>
      <c r="D197" s="83"/>
      <c r="E197" s="18"/>
    </row>
    <row r="198" spans="1:5" x14ac:dyDescent="0.25">
      <c r="A198" s="18"/>
      <c r="B198" s="18"/>
      <c r="C198" s="18"/>
      <c r="D198" s="83"/>
      <c r="E198" s="18"/>
    </row>
    <row r="199" spans="1:5" x14ac:dyDescent="0.25">
      <c r="A199" s="18"/>
      <c r="B199" s="18"/>
      <c r="C199" s="18"/>
      <c r="D199" s="83"/>
      <c r="E199" s="18"/>
    </row>
    <row r="200" spans="1:5" x14ac:dyDescent="0.25">
      <c r="A200" s="18"/>
      <c r="B200" s="18"/>
      <c r="C200" s="18"/>
      <c r="D200" s="83"/>
      <c r="E200" s="18"/>
    </row>
    <row r="201" spans="1:5" x14ac:dyDescent="0.25">
      <c r="A201" s="18"/>
      <c r="B201" s="18"/>
      <c r="C201" s="18"/>
      <c r="D201" s="83"/>
      <c r="E201" s="18"/>
    </row>
    <row r="202" spans="1:5" x14ac:dyDescent="0.25">
      <c r="A202" s="18"/>
      <c r="B202" s="18"/>
      <c r="C202" s="18"/>
      <c r="D202" s="83"/>
      <c r="E202" s="18"/>
    </row>
    <row r="203" spans="1:5" x14ac:dyDescent="0.25">
      <c r="A203" s="18"/>
      <c r="B203" s="18"/>
      <c r="C203" s="18"/>
      <c r="D203" s="83"/>
      <c r="E203" s="18"/>
    </row>
    <row r="204" spans="1:5" x14ac:dyDescent="0.25">
      <c r="A204" s="18"/>
      <c r="B204" s="18"/>
      <c r="C204" s="18"/>
      <c r="D204" s="83"/>
      <c r="E204" s="18"/>
    </row>
    <row r="205" spans="1:5" x14ac:dyDescent="0.25">
      <c r="A205" s="18"/>
      <c r="B205" s="18"/>
      <c r="C205" s="18"/>
      <c r="D205" s="83"/>
      <c r="E205" s="18"/>
    </row>
    <row r="206" spans="1:5" x14ac:dyDescent="0.25">
      <c r="A206" s="18"/>
      <c r="B206" s="18"/>
      <c r="C206" s="18"/>
      <c r="D206" s="83"/>
      <c r="E206" s="18"/>
    </row>
    <row r="207" spans="1:5" x14ac:dyDescent="0.25">
      <c r="A207" s="18"/>
      <c r="B207" s="18"/>
      <c r="C207" s="18"/>
      <c r="D207" s="83"/>
      <c r="E207" s="18"/>
    </row>
    <row r="208" spans="1:5" x14ac:dyDescent="0.25">
      <c r="A208" s="18"/>
      <c r="B208" s="18"/>
      <c r="C208" s="18"/>
      <c r="D208" s="83"/>
      <c r="E208" s="18"/>
    </row>
    <row r="209" spans="1:5" x14ac:dyDescent="0.25">
      <c r="A209" s="18"/>
      <c r="B209" s="18"/>
      <c r="C209" s="18"/>
      <c r="D209" s="83"/>
      <c r="E209" s="18"/>
    </row>
    <row r="210" spans="1:5" x14ac:dyDescent="0.25">
      <c r="A210" s="18"/>
      <c r="B210" s="18"/>
      <c r="C210" s="18"/>
      <c r="D210" s="83"/>
      <c r="E210" s="18"/>
    </row>
    <row r="211" spans="1:5" x14ac:dyDescent="0.25">
      <c r="A211" s="18"/>
      <c r="B211" s="18"/>
      <c r="C211" s="18"/>
      <c r="D211" s="83"/>
      <c r="E211" s="18"/>
    </row>
    <row r="212" spans="1:5" x14ac:dyDescent="0.25">
      <c r="A212" s="18"/>
      <c r="B212" s="18"/>
      <c r="C212" s="18"/>
      <c r="D212" s="83"/>
      <c r="E212" s="18"/>
    </row>
    <row r="213" spans="1:5" x14ac:dyDescent="0.25">
      <c r="A213" s="18"/>
      <c r="B213" s="18"/>
      <c r="C213" s="18"/>
      <c r="D213" s="83"/>
      <c r="E213" s="18"/>
    </row>
    <row r="214" spans="1:5" x14ac:dyDescent="0.25">
      <c r="A214" s="18"/>
      <c r="B214" s="18"/>
      <c r="C214" s="18"/>
      <c r="D214" s="83"/>
      <c r="E214" s="18"/>
    </row>
    <row r="215" spans="1:5" x14ac:dyDescent="0.25">
      <c r="A215" s="18"/>
      <c r="B215" s="18"/>
      <c r="C215" s="18"/>
      <c r="D215" s="83"/>
      <c r="E215" s="18"/>
    </row>
    <row r="216" spans="1:5" x14ac:dyDescent="0.25">
      <c r="A216" s="18"/>
      <c r="B216" s="18"/>
      <c r="C216" s="18"/>
      <c r="D216" s="83"/>
      <c r="E216" s="18"/>
    </row>
    <row r="217" spans="1:5" x14ac:dyDescent="0.25">
      <c r="A217" s="18"/>
      <c r="B217" s="18"/>
      <c r="C217" s="18"/>
      <c r="D217" s="83"/>
      <c r="E217" s="18"/>
    </row>
    <row r="218" spans="1:5" x14ac:dyDescent="0.25">
      <c r="A218" s="18"/>
      <c r="B218" s="18"/>
      <c r="C218" s="18"/>
      <c r="D218" s="83"/>
      <c r="E218" s="18"/>
    </row>
    <row r="219" spans="1:5" x14ac:dyDescent="0.25">
      <c r="A219" s="18"/>
      <c r="B219" s="18"/>
      <c r="C219" s="18"/>
      <c r="D219" s="83"/>
      <c r="E219" s="18"/>
    </row>
    <row r="220" spans="1:5" x14ac:dyDescent="0.25">
      <c r="A220" s="18"/>
      <c r="B220" s="18"/>
      <c r="C220" s="18"/>
      <c r="D220" s="83"/>
      <c r="E220" s="18"/>
    </row>
    <row r="221" spans="1:5" x14ac:dyDescent="0.25">
      <c r="A221" s="18"/>
      <c r="B221" s="18"/>
      <c r="C221" s="18"/>
      <c r="D221" s="83"/>
      <c r="E221" s="18"/>
    </row>
    <row r="222" spans="1:5" x14ac:dyDescent="0.25">
      <c r="A222" s="18"/>
      <c r="B222" s="18"/>
      <c r="C222" s="18"/>
      <c r="D222" s="83"/>
      <c r="E222" s="18"/>
    </row>
    <row r="223" spans="1:5" x14ac:dyDescent="0.25">
      <c r="A223" s="18"/>
      <c r="B223" s="18"/>
      <c r="C223" s="18"/>
      <c r="D223" s="83"/>
      <c r="E223" s="18"/>
    </row>
    <row r="224" spans="1:5" x14ac:dyDescent="0.25">
      <c r="A224" s="18"/>
      <c r="B224" s="18"/>
      <c r="C224" s="18"/>
      <c r="D224" s="83"/>
      <c r="E224" s="18"/>
    </row>
    <row r="225" spans="1:5" x14ac:dyDescent="0.25">
      <c r="A225" s="18"/>
      <c r="B225" s="18"/>
      <c r="C225" s="18"/>
      <c r="D225" s="83"/>
      <c r="E225" s="18"/>
    </row>
    <row r="226" spans="1:5" x14ac:dyDescent="0.25">
      <c r="A226" s="18"/>
      <c r="B226" s="18"/>
      <c r="C226" s="18"/>
      <c r="D226" s="83"/>
      <c r="E226" s="18"/>
    </row>
    <row r="227" spans="1:5" x14ac:dyDescent="0.25">
      <c r="A227" s="18"/>
      <c r="B227" s="18"/>
      <c r="C227" s="18"/>
      <c r="D227" s="83"/>
      <c r="E227" s="18"/>
    </row>
    <row r="228" spans="1:5" x14ac:dyDescent="0.25">
      <c r="A228" s="18"/>
      <c r="B228" s="18"/>
      <c r="C228" s="18"/>
      <c r="D228" s="83"/>
      <c r="E228" s="18"/>
    </row>
    <row r="229" spans="1:5" x14ac:dyDescent="0.25">
      <c r="A229" s="18"/>
      <c r="B229" s="18"/>
      <c r="C229" s="18"/>
      <c r="D229" s="83"/>
      <c r="E229" s="18"/>
    </row>
    <row r="230" spans="1:5" x14ac:dyDescent="0.25">
      <c r="A230" s="18"/>
      <c r="B230" s="18"/>
      <c r="C230" s="18"/>
      <c r="D230" s="83"/>
      <c r="E230" s="18"/>
    </row>
    <row r="231" spans="1:5" x14ac:dyDescent="0.25">
      <c r="A231" s="18"/>
      <c r="B231" s="18"/>
      <c r="C231" s="18"/>
      <c r="D231" s="83"/>
      <c r="E231" s="18"/>
    </row>
    <row r="232" spans="1:5" x14ac:dyDescent="0.25">
      <c r="A232" s="18"/>
      <c r="B232" s="18"/>
      <c r="C232" s="18"/>
      <c r="D232" s="83"/>
      <c r="E232" s="18"/>
    </row>
    <row r="233" spans="1:5" x14ac:dyDescent="0.25">
      <c r="A233" s="18"/>
      <c r="B233" s="18"/>
      <c r="C233" s="18"/>
      <c r="D233" s="83"/>
      <c r="E233" s="18"/>
    </row>
    <row r="234" spans="1:5" x14ac:dyDescent="0.25">
      <c r="A234" s="18"/>
      <c r="B234" s="18"/>
      <c r="C234" s="18"/>
      <c r="D234" s="83"/>
      <c r="E234" s="18"/>
    </row>
    <row r="235" spans="1:5" x14ac:dyDescent="0.25">
      <c r="A235" s="18"/>
      <c r="B235" s="18"/>
      <c r="C235" s="18"/>
      <c r="D235" s="83"/>
      <c r="E235" s="18"/>
    </row>
    <row r="236" spans="1:5" x14ac:dyDescent="0.25">
      <c r="A236" s="18"/>
      <c r="B236" s="18"/>
      <c r="C236" s="18"/>
      <c r="D236" s="83"/>
      <c r="E236" s="18"/>
    </row>
    <row r="237" spans="1:5" x14ac:dyDescent="0.25">
      <c r="A237" s="18"/>
      <c r="B237" s="18"/>
      <c r="C237" s="18"/>
      <c r="D237" s="83"/>
      <c r="E237" s="18"/>
    </row>
    <row r="238" spans="1:5" x14ac:dyDescent="0.25">
      <c r="A238" s="18"/>
      <c r="B238" s="18"/>
      <c r="C238" s="18"/>
      <c r="D238" s="83"/>
      <c r="E238" s="18"/>
    </row>
    <row r="239" spans="1:5" x14ac:dyDescent="0.25">
      <c r="A239" s="18"/>
      <c r="B239" s="18"/>
      <c r="C239" s="18"/>
      <c r="D239" s="83"/>
      <c r="E239" s="18"/>
    </row>
    <row r="240" spans="1:5" x14ac:dyDescent="0.25">
      <c r="A240" s="18"/>
      <c r="B240" s="18"/>
      <c r="C240" s="18"/>
      <c r="D240" s="83"/>
      <c r="E240" s="18"/>
    </row>
    <row r="241" spans="1:5" x14ac:dyDescent="0.25">
      <c r="A241" s="18"/>
      <c r="B241" s="18"/>
      <c r="C241" s="18"/>
      <c r="D241" s="83"/>
      <c r="E241" s="18"/>
    </row>
    <row r="242" spans="1:5" x14ac:dyDescent="0.25">
      <c r="A242" s="18"/>
      <c r="B242" s="18"/>
      <c r="C242" s="18"/>
      <c r="D242" s="83"/>
      <c r="E242" s="18"/>
    </row>
    <row r="243" spans="1:5" x14ac:dyDescent="0.25">
      <c r="A243" s="18"/>
      <c r="B243" s="18"/>
      <c r="C243" s="18"/>
      <c r="D243" s="83"/>
      <c r="E243" s="18"/>
    </row>
    <row r="244" spans="1:5" x14ac:dyDescent="0.25">
      <c r="A244" s="18"/>
      <c r="B244" s="18"/>
      <c r="C244" s="18"/>
      <c r="D244" s="83"/>
      <c r="E244" s="18"/>
    </row>
    <row r="245" spans="1:5" x14ac:dyDescent="0.25">
      <c r="A245" s="18"/>
      <c r="B245" s="18"/>
      <c r="C245" s="18"/>
      <c r="D245" s="83"/>
      <c r="E245" s="18"/>
    </row>
    <row r="246" spans="1:5" x14ac:dyDescent="0.25">
      <c r="A246" s="18"/>
      <c r="B246" s="18"/>
      <c r="C246" s="18"/>
      <c r="D246" s="83"/>
      <c r="E246" s="18"/>
    </row>
    <row r="247" spans="1:5" x14ac:dyDescent="0.25">
      <c r="A247" s="18"/>
      <c r="B247" s="18"/>
      <c r="C247" s="18"/>
      <c r="D247" s="83"/>
      <c r="E247" s="18"/>
    </row>
    <row r="248" spans="1:5" x14ac:dyDescent="0.25">
      <c r="A248" s="18"/>
      <c r="B248" s="18"/>
      <c r="C248" s="18"/>
      <c r="D248" s="83"/>
      <c r="E248" s="18"/>
    </row>
    <row r="249" spans="1:5" x14ac:dyDescent="0.25">
      <c r="A249" s="18"/>
      <c r="B249" s="18"/>
      <c r="C249" s="18"/>
      <c r="D249" s="83"/>
      <c r="E249" s="18"/>
    </row>
    <row r="250" spans="1:5" x14ac:dyDescent="0.25">
      <c r="A250" s="18"/>
      <c r="B250" s="18"/>
      <c r="C250" s="18"/>
      <c r="D250" s="83"/>
      <c r="E250" s="18"/>
    </row>
    <row r="251" spans="1:5" x14ac:dyDescent="0.25">
      <c r="A251" s="18"/>
      <c r="B251" s="18"/>
      <c r="C251" s="18"/>
      <c r="D251" s="83"/>
      <c r="E251" s="18"/>
    </row>
    <row r="252" spans="1:5" x14ac:dyDescent="0.25">
      <c r="A252" s="18"/>
      <c r="B252" s="18"/>
      <c r="C252" s="18"/>
      <c r="D252" s="83"/>
      <c r="E252" s="18"/>
    </row>
    <row r="253" spans="1:5" x14ac:dyDescent="0.25">
      <c r="A253" s="18"/>
      <c r="B253" s="18"/>
      <c r="C253" s="18"/>
      <c r="D253" s="83"/>
      <c r="E253" s="18"/>
    </row>
    <row r="254" spans="1:5" x14ac:dyDescent="0.25">
      <c r="A254" s="18"/>
      <c r="B254" s="18"/>
      <c r="C254" s="18"/>
      <c r="D254" s="83"/>
      <c r="E254" s="18"/>
    </row>
    <row r="255" spans="1:5" x14ac:dyDescent="0.25">
      <c r="A255" s="18"/>
      <c r="B255" s="18"/>
      <c r="C255" s="18"/>
      <c r="D255" s="83"/>
      <c r="E255" s="18"/>
    </row>
    <row r="256" spans="1:5" x14ac:dyDescent="0.25">
      <c r="A256" s="18"/>
      <c r="B256" s="18"/>
      <c r="C256" s="18"/>
      <c r="D256" s="83"/>
      <c r="E256" s="18"/>
    </row>
    <row r="257" spans="1:5" x14ac:dyDescent="0.25">
      <c r="A257" s="18"/>
      <c r="B257" s="18"/>
      <c r="C257" s="18"/>
      <c r="D257" s="83"/>
      <c r="E257" s="18"/>
    </row>
    <row r="258" spans="1:5" x14ac:dyDescent="0.25">
      <c r="A258" s="18"/>
      <c r="B258" s="18"/>
      <c r="C258" s="18"/>
      <c r="D258" s="83"/>
      <c r="E258" s="18"/>
    </row>
    <row r="259" spans="1:5" x14ac:dyDescent="0.25">
      <c r="A259" s="18"/>
      <c r="B259" s="18"/>
      <c r="C259" s="18"/>
      <c r="D259" s="83"/>
      <c r="E259" s="18"/>
    </row>
    <row r="260" spans="1:5" x14ac:dyDescent="0.25">
      <c r="A260" s="18"/>
      <c r="B260" s="18"/>
      <c r="C260" s="18"/>
      <c r="D260" s="83"/>
      <c r="E260" s="18"/>
    </row>
    <row r="261" spans="1:5" x14ac:dyDescent="0.25">
      <c r="A261" s="18"/>
      <c r="B261" s="18"/>
      <c r="C261" s="18"/>
      <c r="D261" s="83"/>
      <c r="E261" s="18"/>
    </row>
    <row r="262" spans="1:5" x14ac:dyDescent="0.25">
      <c r="A262" s="18"/>
      <c r="B262" s="18"/>
      <c r="C262" s="18"/>
      <c r="D262" s="83"/>
      <c r="E262" s="18"/>
    </row>
    <row r="263" spans="1:5" x14ac:dyDescent="0.25">
      <c r="A263" s="18"/>
      <c r="B263" s="18"/>
      <c r="C263" s="18"/>
      <c r="D263" s="83"/>
      <c r="E263" s="18"/>
    </row>
    <row r="264" spans="1:5" x14ac:dyDescent="0.25">
      <c r="A264" s="18"/>
      <c r="B264" s="18"/>
      <c r="C264" s="18"/>
      <c r="D264" s="83"/>
      <c r="E264" s="18"/>
    </row>
    <row r="265" spans="1:5" x14ac:dyDescent="0.25">
      <c r="A265" s="18"/>
      <c r="B265" s="18"/>
      <c r="C265" s="18"/>
      <c r="D265" s="83"/>
      <c r="E265" s="18"/>
    </row>
    <row r="266" spans="1:5" x14ac:dyDescent="0.25">
      <c r="A266" s="18"/>
      <c r="B266" s="18"/>
      <c r="C266" s="18"/>
      <c r="D266" s="83"/>
      <c r="E266" s="18"/>
    </row>
    <row r="267" spans="1:5" x14ac:dyDescent="0.25">
      <c r="A267" s="18"/>
      <c r="B267" s="18"/>
      <c r="C267" s="18"/>
      <c r="D267" s="83"/>
      <c r="E267" s="18"/>
    </row>
    <row r="268" spans="1:5" x14ac:dyDescent="0.25">
      <c r="A268" s="18"/>
      <c r="B268" s="18"/>
      <c r="C268" s="18"/>
      <c r="D268" s="83"/>
      <c r="E268" s="18"/>
    </row>
    <row r="269" spans="1:5" x14ac:dyDescent="0.25">
      <c r="A269" s="18"/>
      <c r="B269" s="18"/>
      <c r="C269" s="18"/>
      <c r="D269" s="83"/>
      <c r="E269" s="18"/>
    </row>
    <row r="270" spans="1:5" x14ac:dyDescent="0.25">
      <c r="A270" s="18"/>
      <c r="B270" s="18"/>
      <c r="C270" s="18"/>
      <c r="D270" s="83"/>
      <c r="E270" s="18"/>
    </row>
    <row r="271" spans="1:5" x14ac:dyDescent="0.25">
      <c r="A271" s="18"/>
      <c r="B271" s="18"/>
      <c r="C271" s="18"/>
      <c r="D271" s="83"/>
      <c r="E271" s="18"/>
    </row>
    <row r="272" spans="1:5" x14ac:dyDescent="0.25">
      <c r="A272" s="18"/>
      <c r="B272" s="18"/>
      <c r="C272" s="18"/>
      <c r="D272" s="83"/>
      <c r="E272" s="18"/>
    </row>
    <row r="273" spans="1:5" x14ac:dyDescent="0.25">
      <c r="A273" s="18"/>
      <c r="B273" s="18"/>
      <c r="C273" s="18"/>
      <c r="D273" s="83"/>
      <c r="E273" s="18"/>
    </row>
    <row r="274" spans="1:5" x14ac:dyDescent="0.25">
      <c r="A274" s="18"/>
      <c r="B274" s="18"/>
      <c r="C274" s="18"/>
      <c r="D274" s="83"/>
      <c r="E274" s="18"/>
    </row>
    <row r="275" spans="1:5" x14ac:dyDescent="0.25">
      <c r="A275" s="18"/>
      <c r="B275" s="18"/>
      <c r="C275" s="18"/>
      <c r="D275" s="83"/>
      <c r="E275" s="18"/>
    </row>
    <row r="276" spans="1:5" x14ac:dyDescent="0.25">
      <c r="A276" s="18"/>
      <c r="B276" s="18"/>
      <c r="C276" s="18"/>
      <c r="D276" s="83"/>
      <c r="E276" s="18"/>
    </row>
    <row r="277" spans="1:5" x14ac:dyDescent="0.25">
      <c r="A277" s="18"/>
      <c r="B277" s="18"/>
      <c r="C277" s="18"/>
      <c r="D277" s="83"/>
      <c r="E277" s="18"/>
    </row>
    <row r="278" spans="1:5" x14ac:dyDescent="0.25">
      <c r="A278" s="18"/>
      <c r="B278" s="18"/>
      <c r="C278" s="18"/>
      <c r="D278" s="83"/>
      <c r="E278" s="18"/>
    </row>
    <row r="279" spans="1:5" x14ac:dyDescent="0.25">
      <c r="A279" s="18"/>
      <c r="B279" s="18"/>
      <c r="C279" s="18"/>
      <c r="D279" s="83"/>
      <c r="E279" s="18"/>
    </row>
    <row r="280" spans="1:5" x14ac:dyDescent="0.25">
      <c r="A280" s="18"/>
      <c r="B280" s="18"/>
      <c r="C280" s="18"/>
      <c r="D280" s="83"/>
      <c r="E280" s="18"/>
    </row>
    <row r="281" spans="1:5" x14ac:dyDescent="0.25">
      <c r="A281" s="18"/>
      <c r="B281" s="18"/>
      <c r="C281" s="18"/>
      <c r="D281" s="83"/>
      <c r="E281" s="18"/>
    </row>
    <row r="282" spans="1:5" x14ac:dyDescent="0.25">
      <c r="A282" s="18"/>
      <c r="B282" s="18"/>
      <c r="C282" s="18"/>
      <c r="D282" s="83"/>
      <c r="E282" s="18"/>
    </row>
    <row r="283" spans="1:5" x14ac:dyDescent="0.25">
      <c r="A283" s="18"/>
      <c r="B283" s="18"/>
      <c r="C283" s="18"/>
      <c r="D283" s="83"/>
      <c r="E283" s="18"/>
    </row>
    <row r="284" spans="1:5" x14ac:dyDescent="0.25">
      <c r="A284" s="18"/>
      <c r="B284" s="18"/>
      <c r="C284" s="18"/>
      <c r="D284" s="83"/>
      <c r="E284" s="18"/>
    </row>
    <row r="285" spans="1:5" x14ac:dyDescent="0.25">
      <c r="A285" s="18"/>
      <c r="B285" s="18"/>
      <c r="C285" s="18"/>
      <c r="D285" s="83"/>
      <c r="E285" s="18"/>
    </row>
    <row r="286" spans="1:5" x14ac:dyDescent="0.25">
      <c r="A286" s="18"/>
      <c r="B286" s="18"/>
      <c r="C286" s="18"/>
      <c r="D286" s="83"/>
      <c r="E286" s="18"/>
    </row>
    <row r="287" spans="1:5" x14ac:dyDescent="0.25">
      <c r="A287" s="18"/>
      <c r="B287" s="18"/>
      <c r="C287" s="18"/>
      <c r="D287" s="83"/>
      <c r="E287" s="18"/>
    </row>
    <row r="288" spans="1:5" x14ac:dyDescent="0.25">
      <c r="A288" s="18"/>
      <c r="B288" s="18"/>
      <c r="C288" s="18"/>
      <c r="D288" s="83"/>
      <c r="E288" s="18"/>
    </row>
    <row r="289" spans="1:5" x14ac:dyDescent="0.25">
      <c r="A289" s="18"/>
      <c r="B289" s="18"/>
      <c r="C289" s="18"/>
      <c r="D289" s="83"/>
      <c r="E289" s="18"/>
    </row>
    <row r="290" spans="1:5" x14ac:dyDescent="0.25">
      <c r="A290" s="18"/>
      <c r="B290" s="18"/>
      <c r="C290" s="18"/>
      <c r="D290" s="83"/>
      <c r="E290" s="18"/>
    </row>
    <row r="291" spans="1:5" x14ac:dyDescent="0.25">
      <c r="A291" s="18"/>
      <c r="B291" s="18"/>
      <c r="C291" s="18"/>
      <c r="D291" s="83"/>
      <c r="E291" s="18"/>
    </row>
    <row r="292" spans="1:5" x14ac:dyDescent="0.25">
      <c r="A292" s="18"/>
      <c r="B292" s="18"/>
      <c r="C292" s="18"/>
      <c r="D292" s="83"/>
      <c r="E292" s="18"/>
    </row>
    <row r="293" spans="1:5" x14ac:dyDescent="0.25">
      <c r="A293" s="18"/>
      <c r="B293" s="18"/>
      <c r="C293" s="18"/>
      <c r="D293" s="83"/>
      <c r="E293" s="18"/>
    </row>
    <row r="294" spans="1:5" x14ac:dyDescent="0.25">
      <c r="A294" s="18"/>
      <c r="B294" s="18"/>
      <c r="C294" s="18"/>
      <c r="D294" s="83"/>
      <c r="E294" s="18"/>
    </row>
    <row r="295" spans="1:5" x14ac:dyDescent="0.25">
      <c r="A295" s="18"/>
      <c r="B295" s="18"/>
      <c r="C295" s="18"/>
      <c r="D295" s="83"/>
      <c r="E295" s="18"/>
    </row>
    <row r="296" spans="1:5" x14ac:dyDescent="0.25">
      <c r="A296" s="18"/>
      <c r="B296" s="18"/>
      <c r="C296" s="18"/>
      <c r="D296" s="83"/>
      <c r="E296" s="18"/>
    </row>
    <row r="297" spans="1:5" x14ac:dyDescent="0.25">
      <c r="A297" s="18"/>
      <c r="B297" s="18"/>
      <c r="C297" s="18"/>
      <c r="D297" s="83"/>
      <c r="E297" s="18"/>
    </row>
    <row r="298" spans="1:5" x14ac:dyDescent="0.25">
      <c r="A298" s="18"/>
      <c r="B298" s="18"/>
      <c r="C298" s="18"/>
      <c r="D298" s="83"/>
      <c r="E298" s="18"/>
    </row>
    <row r="299" spans="1:5" x14ac:dyDescent="0.25">
      <c r="A299" s="18"/>
      <c r="B299" s="18"/>
      <c r="C299" s="18"/>
      <c r="D299" s="83"/>
      <c r="E299" s="18"/>
    </row>
    <row r="300" spans="1:5" x14ac:dyDescent="0.25">
      <c r="A300" s="18"/>
      <c r="B300" s="18"/>
      <c r="C300" s="18"/>
      <c r="D300" s="83"/>
      <c r="E300" s="18"/>
    </row>
    <row r="301" spans="1:5" x14ac:dyDescent="0.25">
      <c r="A301" s="18"/>
      <c r="B301" s="18"/>
      <c r="C301" s="18"/>
      <c r="D301" s="83"/>
      <c r="E301" s="18"/>
    </row>
    <row r="302" spans="1:5" x14ac:dyDescent="0.25">
      <c r="A302" s="18"/>
      <c r="B302" s="18"/>
      <c r="C302" s="18"/>
      <c r="D302" s="83"/>
      <c r="E302" s="18"/>
    </row>
    <row r="303" spans="1:5" x14ac:dyDescent="0.25">
      <c r="A303" s="18"/>
      <c r="B303" s="18"/>
      <c r="C303" s="18"/>
      <c r="D303" s="83"/>
      <c r="E303" s="18"/>
    </row>
    <row r="304" spans="1:5" x14ac:dyDescent="0.25">
      <c r="A304" s="18"/>
      <c r="B304" s="18"/>
      <c r="C304" s="18"/>
      <c r="D304" s="83"/>
      <c r="E304" s="18"/>
    </row>
    <row r="305" spans="1:5" x14ac:dyDescent="0.25">
      <c r="A305" s="18"/>
      <c r="B305" s="18"/>
      <c r="C305" s="18"/>
      <c r="D305" s="83"/>
      <c r="E305" s="18"/>
    </row>
    <row r="306" spans="1:5" x14ac:dyDescent="0.25">
      <c r="A306" s="18"/>
      <c r="B306" s="18"/>
      <c r="C306" s="18"/>
      <c r="D306" s="83"/>
      <c r="E306" s="18"/>
    </row>
    <row r="307" spans="1:5" x14ac:dyDescent="0.25">
      <c r="A307" s="18"/>
      <c r="B307" s="18"/>
      <c r="C307" s="18"/>
      <c r="D307" s="83"/>
      <c r="E307" s="18"/>
    </row>
    <row r="308" spans="1:5" x14ac:dyDescent="0.25">
      <c r="A308" s="18"/>
      <c r="B308" s="18"/>
      <c r="C308" s="18"/>
      <c r="D308" s="83"/>
      <c r="E308" s="18"/>
    </row>
    <row r="309" spans="1:5" x14ac:dyDescent="0.25">
      <c r="A309" s="18"/>
      <c r="B309" s="18"/>
      <c r="C309" s="18"/>
      <c r="D309" s="83"/>
      <c r="E309" s="18"/>
    </row>
    <row r="310" spans="1:5" x14ac:dyDescent="0.25">
      <c r="A310" s="18"/>
      <c r="B310" s="18"/>
      <c r="C310" s="18"/>
      <c r="D310" s="83"/>
      <c r="E310" s="18"/>
    </row>
    <row r="311" spans="1:5" x14ac:dyDescent="0.25">
      <c r="A311" s="18"/>
      <c r="B311" s="18"/>
      <c r="C311" s="18"/>
      <c r="D311" s="83"/>
      <c r="E311" s="18"/>
    </row>
    <row r="312" spans="1:5" x14ac:dyDescent="0.25">
      <c r="A312" s="18"/>
      <c r="B312" s="18"/>
      <c r="C312" s="18"/>
      <c r="D312" s="83"/>
      <c r="E312" s="18"/>
    </row>
    <row r="313" spans="1:5" x14ac:dyDescent="0.25">
      <c r="A313" s="18"/>
      <c r="B313" s="18"/>
      <c r="C313" s="18"/>
      <c r="D313" s="83"/>
      <c r="E313" s="18"/>
    </row>
    <row r="314" spans="1:5" x14ac:dyDescent="0.25">
      <c r="A314" s="18"/>
      <c r="B314" s="18"/>
      <c r="C314" s="18"/>
      <c r="D314" s="83"/>
      <c r="E314" s="18"/>
    </row>
    <row r="315" spans="1:5" x14ac:dyDescent="0.25">
      <c r="A315" s="18"/>
      <c r="B315" s="18"/>
      <c r="C315" s="18"/>
      <c r="D315" s="83"/>
      <c r="E315" s="18"/>
    </row>
    <row r="316" spans="1:5" x14ac:dyDescent="0.25">
      <c r="A316" s="18"/>
      <c r="B316" s="18"/>
      <c r="C316" s="18"/>
      <c r="D316" s="83"/>
      <c r="E316" s="18"/>
    </row>
    <row r="317" spans="1:5" x14ac:dyDescent="0.25">
      <c r="A317" s="18"/>
      <c r="B317" s="18"/>
      <c r="C317" s="18"/>
      <c r="D317" s="83"/>
      <c r="E317" s="18"/>
    </row>
    <row r="318" spans="1:5" x14ac:dyDescent="0.25">
      <c r="A318" s="18"/>
      <c r="B318" s="18"/>
      <c r="C318" s="18"/>
      <c r="D318" s="83"/>
      <c r="E318" s="18"/>
    </row>
    <row r="319" spans="1:5" x14ac:dyDescent="0.25">
      <c r="A319" s="18"/>
      <c r="B319" s="18"/>
      <c r="C319" s="18"/>
      <c r="D319" s="83"/>
      <c r="E319" s="18"/>
    </row>
    <row r="320" spans="1:5" x14ac:dyDescent="0.25">
      <c r="A320" s="18"/>
      <c r="B320" s="18"/>
      <c r="C320" s="18"/>
      <c r="D320" s="83"/>
      <c r="E320" s="18"/>
    </row>
    <row r="321" spans="1:5" x14ac:dyDescent="0.25">
      <c r="A321" s="18"/>
      <c r="B321" s="18"/>
      <c r="C321" s="18"/>
      <c r="D321" s="83"/>
      <c r="E321" s="18"/>
    </row>
    <row r="322" spans="1:5" x14ac:dyDescent="0.25">
      <c r="A322" s="18"/>
      <c r="B322" s="18"/>
      <c r="C322" s="18"/>
      <c r="D322" s="83"/>
      <c r="E322" s="18"/>
    </row>
    <row r="323" spans="1:5" x14ac:dyDescent="0.25">
      <c r="A323" s="18"/>
      <c r="B323" s="18"/>
      <c r="C323" s="18"/>
      <c r="D323" s="83"/>
      <c r="E323" s="18"/>
    </row>
    <row r="324" spans="1:5" x14ac:dyDescent="0.25">
      <c r="A324" s="18"/>
      <c r="B324" s="18"/>
      <c r="C324" s="18"/>
      <c r="D324" s="83"/>
      <c r="E324" s="18"/>
    </row>
    <row r="325" spans="1:5" x14ac:dyDescent="0.25">
      <c r="A325" s="18"/>
      <c r="B325" s="18"/>
      <c r="C325" s="18"/>
      <c r="D325" s="83"/>
      <c r="E325" s="18"/>
    </row>
    <row r="326" spans="1:5" x14ac:dyDescent="0.25">
      <c r="A326" s="18"/>
      <c r="B326" s="18"/>
      <c r="C326" s="18"/>
      <c r="D326" s="83"/>
      <c r="E326" s="18"/>
    </row>
    <row r="327" spans="1:5" x14ac:dyDescent="0.25">
      <c r="A327" s="18"/>
      <c r="B327" s="18"/>
      <c r="C327" s="18"/>
      <c r="D327" s="83"/>
      <c r="E327" s="18"/>
    </row>
    <row r="328" spans="1:5" x14ac:dyDescent="0.25">
      <c r="A328" s="18"/>
      <c r="B328" s="18"/>
      <c r="C328" s="18"/>
      <c r="D328" s="83"/>
      <c r="E328" s="18"/>
    </row>
    <row r="329" spans="1:5" x14ac:dyDescent="0.25">
      <c r="A329" s="18"/>
      <c r="B329" s="18"/>
      <c r="C329" s="18"/>
      <c r="D329" s="83"/>
      <c r="E329" s="18"/>
    </row>
    <row r="330" spans="1:5" x14ac:dyDescent="0.25">
      <c r="A330" s="18"/>
      <c r="B330" s="18"/>
      <c r="C330" s="18"/>
      <c r="D330" s="83"/>
      <c r="E330" s="18"/>
    </row>
    <row r="331" spans="1:5" x14ac:dyDescent="0.25">
      <c r="A331" s="18"/>
      <c r="B331" s="18"/>
      <c r="C331" s="18"/>
      <c r="D331" s="83"/>
      <c r="E331" s="18"/>
    </row>
    <row r="332" spans="1:5" x14ac:dyDescent="0.25">
      <c r="A332" s="18"/>
      <c r="B332" s="18"/>
      <c r="C332" s="18"/>
      <c r="D332" s="83"/>
      <c r="E332" s="18"/>
    </row>
    <row r="333" spans="1:5" x14ac:dyDescent="0.25">
      <c r="A333" s="18"/>
      <c r="B333" s="18"/>
      <c r="C333" s="18"/>
      <c r="D333" s="83"/>
      <c r="E333" s="18"/>
    </row>
    <row r="334" spans="1:5" x14ac:dyDescent="0.25">
      <c r="A334" s="18"/>
      <c r="B334" s="18"/>
      <c r="C334" s="18"/>
      <c r="D334" s="83"/>
      <c r="E334" s="18"/>
    </row>
    <row r="335" spans="1:5" x14ac:dyDescent="0.25">
      <c r="A335" s="18"/>
      <c r="B335" s="18"/>
      <c r="C335" s="18"/>
      <c r="D335" s="83"/>
      <c r="E335" s="18"/>
    </row>
    <row r="336" spans="1:5" x14ac:dyDescent="0.25">
      <c r="A336" s="18"/>
      <c r="B336" s="18"/>
      <c r="C336" s="18"/>
      <c r="D336" s="83"/>
      <c r="E336" s="18"/>
    </row>
    <row r="337" spans="1:5" x14ac:dyDescent="0.25">
      <c r="A337" s="18"/>
      <c r="B337" s="18"/>
      <c r="C337" s="18"/>
      <c r="D337" s="83"/>
      <c r="E337" s="18"/>
    </row>
    <row r="338" spans="1:5" x14ac:dyDescent="0.25">
      <c r="A338" s="18"/>
      <c r="B338" s="18"/>
      <c r="C338" s="18"/>
      <c r="D338" s="83"/>
      <c r="E338" s="18"/>
    </row>
    <row r="339" spans="1:5" x14ac:dyDescent="0.25">
      <c r="A339" s="18"/>
      <c r="B339" s="18"/>
      <c r="C339" s="18"/>
      <c r="D339" s="83"/>
      <c r="E339" s="18"/>
    </row>
    <row r="340" spans="1:5" x14ac:dyDescent="0.25">
      <c r="A340" s="18"/>
      <c r="B340" s="18"/>
      <c r="C340" s="18"/>
      <c r="D340" s="83"/>
      <c r="E340" s="18"/>
    </row>
    <row r="341" spans="1:5" x14ac:dyDescent="0.25">
      <c r="A341" s="18"/>
      <c r="B341" s="18"/>
      <c r="C341" s="18"/>
      <c r="D341" s="83"/>
      <c r="E341" s="18"/>
    </row>
    <row r="342" spans="1:5" x14ac:dyDescent="0.25">
      <c r="A342" s="18"/>
      <c r="B342" s="18"/>
      <c r="C342" s="18"/>
      <c r="D342" s="83"/>
      <c r="E342" s="18"/>
    </row>
    <row r="343" spans="1:5" x14ac:dyDescent="0.25">
      <c r="A343" s="18"/>
      <c r="B343" s="18"/>
      <c r="C343" s="18"/>
      <c r="D343" s="83"/>
      <c r="E343" s="18"/>
    </row>
    <row r="344" spans="1:5" x14ac:dyDescent="0.25">
      <c r="A344" s="18"/>
      <c r="B344" s="18"/>
      <c r="C344" s="18"/>
      <c r="D344" s="83"/>
      <c r="E344" s="18"/>
    </row>
    <row r="345" spans="1:5" x14ac:dyDescent="0.25">
      <c r="A345" s="18"/>
      <c r="B345" s="18"/>
      <c r="C345" s="18"/>
      <c r="D345" s="83"/>
      <c r="E345" s="18"/>
    </row>
    <row r="346" spans="1:5" x14ac:dyDescent="0.25">
      <c r="A346" s="18"/>
      <c r="B346" s="18"/>
      <c r="C346" s="18"/>
      <c r="D346" s="83"/>
      <c r="E346" s="18"/>
    </row>
    <row r="347" spans="1:5" x14ac:dyDescent="0.25">
      <c r="A347" s="18"/>
      <c r="B347" s="18"/>
      <c r="C347" s="18"/>
      <c r="D347" s="83"/>
      <c r="E347" s="18"/>
    </row>
    <row r="348" spans="1:5" x14ac:dyDescent="0.25">
      <c r="A348" s="18"/>
      <c r="B348" s="18"/>
      <c r="C348" s="18"/>
      <c r="D348" s="83"/>
      <c r="E348" s="18"/>
    </row>
    <row r="349" spans="1:5" x14ac:dyDescent="0.25">
      <c r="A349" s="18"/>
      <c r="B349" s="18"/>
      <c r="C349" s="18"/>
      <c r="D349" s="83"/>
      <c r="E349" s="18"/>
    </row>
    <row r="350" spans="1:5" x14ac:dyDescent="0.25">
      <c r="A350" s="18"/>
      <c r="B350" s="18"/>
      <c r="C350" s="18"/>
      <c r="D350" s="83"/>
      <c r="E350" s="18"/>
    </row>
    <row r="351" spans="1:5" x14ac:dyDescent="0.25">
      <c r="A351" s="18"/>
      <c r="B351" s="18"/>
      <c r="C351" s="18"/>
      <c r="D351" s="83"/>
      <c r="E351" s="18"/>
    </row>
    <row r="352" spans="1:5" x14ac:dyDescent="0.25">
      <c r="A352" s="18"/>
      <c r="B352" s="18"/>
      <c r="C352" s="18"/>
      <c r="D352" s="83"/>
      <c r="E352" s="18"/>
    </row>
    <row r="353" spans="1:5" x14ac:dyDescent="0.25">
      <c r="A353" s="18"/>
      <c r="B353" s="18"/>
      <c r="C353" s="18"/>
      <c r="D353" s="83"/>
      <c r="E353" s="18"/>
    </row>
    <row r="354" spans="1:5" x14ac:dyDescent="0.25">
      <c r="A354" s="18"/>
      <c r="B354" s="18"/>
      <c r="C354" s="18"/>
      <c r="D354" s="83"/>
      <c r="E354" s="18"/>
    </row>
    <row r="355" spans="1:5" x14ac:dyDescent="0.25">
      <c r="A355" s="18"/>
      <c r="B355" s="18"/>
      <c r="C355" s="18"/>
      <c r="D355" s="83"/>
      <c r="E355" s="18"/>
    </row>
    <row r="356" spans="1:5" x14ac:dyDescent="0.25">
      <c r="A356" s="18"/>
      <c r="B356" s="18"/>
      <c r="C356" s="18"/>
      <c r="D356" s="83"/>
      <c r="E356" s="18"/>
    </row>
    <row r="357" spans="1:5" x14ac:dyDescent="0.25">
      <c r="A357" s="18"/>
      <c r="B357" s="18"/>
      <c r="C357" s="18"/>
      <c r="D357" s="83"/>
      <c r="E357" s="18"/>
    </row>
    <row r="358" spans="1:5" x14ac:dyDescent="0.25">
      <c r="A358" s="18"/>
      <c r="B358" s="18"/>
      <c r="C358" s="18"/>
      <c r="D358" s="83"/>
      <c r="E358" s="18"/>
    </row>
    <row r="359" spans="1:5" x14ac:dyDescent="0.25">
      <c r="A359" s="18"/>
      <c r="B359" s="18"/>
      <c r="C359" s="18"/>
      <c r="D359" s="83"/>
      <c r="E359" s="18"/>
    </row>
    <row r="360" spans="1:5" x14ac:dyDescent="0.25">
      <c r="A360" s="18"/>
      <c r="B360" s="18"/>
      <c r="C360" s="18"/>
      <c r="D360" s="83"/>
      <c r="E360" s="18"/>
    </row>
    <row r="361" spans="1:5" x14ac:dyDescent="0.25">
      <c r="A361" s="18"/>
      <c r="B361" s="18"/>
      <c r="C361" s="18"/>
      <c r="D361" s="83"/>
      <c r="E361" s="18"/>
    </row>
    <row r="362" spans="1:5" x14ac:dyDescent="0.25">
      <c r="A362" s="18"/>
      <c r="B362" s="18"/>
      <c r="C362" s="18"/>
      <c r="D362" s="83"/>
      <c r="E362" s="18"/>
    </row>
    <row r="363" spans="1:5" x14ac:dyDescent="0.25">
      <c r="A363" s="18"/>
      <c r="B363" s="18"/>
      <c r="C363" s="18"/>
      <c r="D363" s="83"/>
      <c r="E363" s="18"/>
    </row>
    <row r="364" spans="1:5" x14ac:dyDescent="0.25">
      <c r="A364" s="18"/>
      <c r="B364" s="18"/>
      <c r="C364" s="18"/>
      <c r="D364" s="83"/>
      <c r="E364" s="18"/>
    </row>
    <row r="365" spans="1:5" x14ac:dyDescent="0.25">
      <c r="A365" s="18"/>
      <c r="B365" s="18"/>
      <c r="C365" s="18"/>
      <c r="D365" s="83"/>
      <c r="E365" s="18"/>
    </row>
    <row r="366" spans="1:5" x14ac:dyDescent="0.25">
      <c r="A366" s="18"/>
      <c r="B366" s="18"/>
      <c r="C366" s="18"/>
      <c r="D366" s="83"/>
      <c r="E366" s="18"/>
    </row>
    <row r="367" spans="1:5" x14ac:dyDescent="0.25">
      <c r="A367" s="18"/>
      <c r="B367" s="18"/>
      <c r="C367" s="18"/>
      <c r="D367" s="83"/>
      <c r="E367" s="18"/>
    </row>
    <row r="368" spans="1:5" x14ac:dyDescent="0.25">
      <c r="A368" s="18"/>
      <c r="B368" s="18"/>
      <c r="C368" s="18"/>
      <c r="D368" s="83"/>
      <c r="E368" s="18"/>
    </row>
    <row r="369" spans="1:5" x14ac:dyDescent="0.25">
      <c r="A369" s="18"/>
      <c r="B369" s="18"/>
      <c r="C369" s="18"/>
      <c r="D369" s="83"/>
      <c r="E369" s="18"/>
    </row>
    <row r="370" spans="1:5" x14ac:dyDescent="0.25">
      <c r="A370" s="18"/>
      <c r="B370" s="18"/>
      <c r="C370" s="18"/>
      <c r="D370" s="83"/>
      <c r="E370" s="18"/>
    </row>
    <row r="371" spans="1:5" x14ac:dyDescent="0.25">
      <c r="A371" s="18"/>
      <c r="B371" s="18"/>
      <c r="C371" s="18"/>
      <c r="D371" s="83"/>
      <c r="E371" s="18"/>
    </row>
    <row r="372" spans="1:5" x14ac:dyDescent="0.25">
      <c r="A372" s="18"/>
      <c r="B372" s="18"/>
      <c r="C372" s="18"/>
      <c r="D372" s="83"/>
      <c r="E372" s="18"/>
    </row>
    <row r="373" spans="1:5" x14ac:dyDescent="0.25">
      <c r="A373" s="18"/>
      <c r="B373" s="18"/>
      <c r="C373" s="18"/>
      <c r="D373" s="83"/>
      <c r="E373" s="18"/>
    </row>
    <row r="374" spans="1:5" x14ac:dyDescent="0.25">
      <c r="A374" s="18"/>
      <c r="B374" s="18"/>
      <c r="C374" s="18"/>
      <c r="D374" s="83"/>
      <c r="E374" s="18"/>
    </row>
    <row r="375" spans="1:5" x14ac:dyDescent="0.25">
      <c r="A375" s="18"/>
      <c r="B375" s="18"/>
      <c r="C375" s="18"/>
      <c r="D375" s="83"/>
      <c r="E375" s="18"/>
    </row>
    <row r="376" spans="1:5" x14ac:dyDescent="0.25">
      <c r="A376" s="18"/>
      <c r="B376" s="18"/>
      <c r="C376" s="18"/>
      <c r="D376" s="83"/>
      <c r="E376" s="18"/>
    </row>
    <row r="377" spans="1:5" x14ac:dyDescent="0.25">
      <c r="A377" s="18"/>
      <c r="B377" s="18"/>
      <c r="C377" s="18"/>
      <c r="D377" s="83"/>
      <c r="E377" s="18"/>
    </row>
    <row r="378" spans="1:5" x14ac:dyDescent="0.25">
      <c r="A378" s="18"/>
      <c r="B378" s="18"/>
      <c r="C378" s="18"/>
      <c r="D378" s="83"/>
      <c r="E378" s="18"/>
    </row>
    <row r="379" spans="1:5" x14ac:dyDescent="0.25">
      <c r="A379" s="18"/>
      <c r="B379" s="18"/>
      <c r="C379" s="18"/>
      <c r="D379" s="83"/>
      <c r="E379" s="18"/>
    </row>
    <row r="380" spans="1:5" x14ac:dyDescent="0.25">
      <c r="A380" s="18"/>
      <c r="B380" s="18"/>
      <c r="C380" s="18"/>
      <c r="D380" s="83"/>
      <c r="E380" s="18"/>
    </row>
    <row r="381" spans="1:5" x14ac:dyDescent="0.25">
      <c r="A381" s="18"/>
      <c r="B381" s="18"/>
      <c r="C381" s="18"/>
      <c r="D381" s="83"/>
      <c r="E381" s="18"/>
    </row>
    <row r="382" spans="1:5" x14ac:dyDescent="0.25">
      <c r="A382" s="18"/>
      <c r="B382" s="18"/>
      <c r="C382" s="18"/>
      <c r="D382" s="83"/>
      <c r="E382" s="18"/>
    </row>
    <row r="383" spans="1:5" x14ac:dyDescent="0.25">
      <c r="A383" s="18"/>
      <c r="B383" s="18"/>
      <c r="C383" s="18"/>
      <c r="D383" s="83"/>
      <c r="E383" s="18"/>
    </row>
    <row r="384" spans="1:5" x14ac:dyDescent="0.25">
      <c r="A384" s="18"/>
      <c r="B384" s="18"/>
      <c r="C384" s="18"/>
      <c r="D384" s="83"/>
      <c r="E384" s="18"/>
    </row>
    <row r="385" spans="1:5" x14ac:dyDescent="0.25">
      <c r="A385" s="18"/>
      <c r="B385" s="18"/>
      <c r="C385" s="18"/>
      <c r="D385" s="83"/>
      <c r="E385" s="18"/>
    </row>
    <row r="386" spans="1:5" x14ac:dyDescent="0.25">
      <c r="A386" s="18"/>
      <c r="B386" s="18"/>
      <c r="C386" s="18"/>
      <c r="D386" s="83"/>
      <c r="E386" s="18"/>
    </row>
    <row r="387" spans="1:5" x14ac:dyDescent="0.25">
      <c r="A387" s="18"/>
      <c r="B387" s="18"/>
      <c r="C387" s="18"/>
      <c r="D387" s="83"/>
      <c r="E387" s="18"/>
    </row>
    <row r="388" spans="1:5" x14ac:dyDescent="0.25">
      <c r="A388" s="18"/>
      <c r="B388" s="18"/>
      <c r="C388" s="18"/>
      <c r="D388" s="83"/>
      <c r="E388" s="18"/>
    </row>
    <row r="389" spans="1:5" x14ac:dyDescent="0.25">
      <c r="A389" s="18"/>
      <c r="B389" s="18"/>
      <c r="C389" s="18"/>
      <c r="D389" s="83"/>
      <c r="E389" s="18"/>
    </row>
    <row r="390" spans="1:5" x14ac:dyDescent="0.25">
      <c r="A390" s="18"/>
      <c r="B390" s="18"/>
      <c r="C390" s="18"/>
      <c r="D390" s="83"/>
      <c r="E390" s="18"/>
    </row>
    <row r="391" spans="1:5" x14ac:dyDescent="0.25">
      <c r="A391" s="18"/>
      <c r="B391" s="18"/>
      <c r="C391" s="18"/>
      <c r="D391" s="83"/>
      <c r="E391" s="18"/>
    </row>
    <row r="392" spans="1:5" x14ac:dyDescent="0.25">
      <c r="A392" s="18"/>
      <c r="B392" s="18"/>
      <c r="C392" s="18"/>
      <c r="D392" s="83"/>
      <c r="E392" s="18"/>
    </row>
    <row r="393" spans="1:5" x14ac:dyDescent="0.25">
      <c r="A393" s="18"/>
      <c r="B393" s="18"/>
      <c r="C393" s="18"/>
      <c r="D393" s="83"/>
      <c r="E393" s="18"/>
    </row>
    <row r="394" spans="1:5" x14ac:dyDescent="0.25">
      <c r="A394" s="18"/>
      <c r="B394" s="18"/>
      <c r="C394" s="18"/>
      <c r="D394" s="83"/>
      <c r="E394" s="18"/>
    </row>
    <row r="395" spans="1:5" x14ac:dyDescent="0.25">
      <c r="A395" s="18"/>
      <c r="B395" s="18"/>
      <c r="C395" s="18"/>
      <c r="D395" s="83"/>
      <c r="E395" s="18"/>
    </row>
    <row r="396" spans="1:5" x14ac:dyDescent="0.25">
      <c r="A396" s="18"/>
      <c r="B396" s="18"/>
      <c r="C396" s="18"/>
      <c r="D396" s="83"/>
      <c r="E396" s="18"/>
    </row>
    <row r="397" spans="1:5" x14ac:dyDescent="0.25">
      <c r="A397" s="18"/>
      <c r="B397" s="18"/>
      <c r="C397" s="18"/>
      <c r="D397" s="83"/>
      <c r="E397" s="18"/>
    </row>
    <row r="398" spans="1:5" x14ac:dyDescent="0.25">
      <c r="A398" s="18"/>
      <c r="B398" s="18"/>
      <c r="C398" s="18"/>
      <c r="D398" s="83"/>
      <c r="E398" s="18"/>
    </row>
    <row r="399" spans="1:5" x14ac:dyDescent="0.25">
      <c r="A399" s="18"/>
      <c r="B399" s="18"/>
      <c r="C399" s="18"/>
      <c r="D399" s="83"/>
      <c r="E399" s="18"/>
    </row>
    <row r="400" spans="1:5" x14ac:dyDescent="0.25">
      <c r="A400" s="18"/>
      <c r="B400" s="18"/>
      <c r="C400" s="18"/>
      <c r="D400" s="83"/>
      <c r="E400" s="18"/>
    </row>
    <row r="401" spans="1:5" x14ac:dyDescent="0.25">
      <c r="A401" s="18"/>
      <c r="B401" s="18"/>
      <c r="C401" s="18"/>
      <c r="D401" s="83"/>
      <c r="E401" s="18"/>
    </row>
    <row r="402" spans="1:5" x14ac:dyDescent="0.25">
      <c r="A402" s="18"/>
      <c r="B402" s="18"/>
      <c r="C402" s="18"/>
      <c r="D402" s="83"/>
      <c r="E402" s="18"/>
    </row>
    <row r="403" spans="1:5" x14ac:dyDescent="0.25">
      <c r="A403" s="18"/>
      <c r="B403" s="18"/>
      <c r="C403" s="18"/>
      <c r="D403" s="83"/>
      <c r="E403" s="18"/>
    </row>
    <row r="404" spans="1:5" x14ac:dyDescent="0.25">
      <c r="A404" s="18"/>
      <c r="B404" s="18"/>
      <c r="C404" s="18"/>
      <c r="D404" s="83"/>
      <c r="E404" s="18"/>
    </row>
    <row r="405" spans="1:5" x14ac:dyDescent="0.25">
      <c r="A405" s="18"/>
      <c r="B405" s="18"/>
      <c r="C405" s="18"/>
      <c r="D405" s="83"/>
      <c r="E405" s="18"/>
    </row>
    <row r="406" spans="1:5" x14ac:dyDescent="0.25">
      <c r="A406" s="18"/>
      <c r="B406" s="18"/>
      <c r="C406" s="18"/>
      <c r="D406" s="83"/>
      <c r="E406" s="18"/>
    </row>
    <row r="407" spans="1:5" x14ac:dyDescent="0.25">
      <c r="A407" s="18"/>
      <c r="B407" s="18"/>
      <c r="C407" s="18"/>
      <c r="D407" s="83"/>
      <c r="E407" s="18"/>
    </row>
    <row r="408" spans="1:5" x14ac:dyDescent="0.25">
      <c r="A408" s="18"/>
      <c r="B408" s="18"/>
      <c r="C408" s="18"/>
      <c r="D408" s="83"/>
      <c r="E408" s="18"/>
    </row>
    <row r="409" spans="1:5" x14ac:dyDescent="0.25">
      <c r="A409" s="18"/>
      <c r="B409" s="18"/>
      <c r="C409" s="18"/>
      <c r="D409" s="83"/>
      <c r="E409" s="18"/>
    </row>
    <row r="410" spans="1:5" x14ac:dyDescent="0.25">
      <c r="A410" s="18"/>
      <c r="B410" s="18"/>
      <c r="C410" s="18"/>
      <c r="D410" s="83"/>
      <c r="E410" s="18"/>
    </row>
    <row r="411" spans="1:5" x14ac:dyDescent="0.25">
      <c r="A411" s="18"/>
      <c r="B411" s="18"/>
      <c r="C411" s="18"/>
      <c r="D411" s="83"/>
      <c r="E411" s="18"/>
    </row>
    <row r="412" spans="1:5" x14ac:dyDescent="0.25">
      <c r="A412" s="18"/>
      <c r="B412" s="18"/>
      <c r="C412" s="18"/>
      <c r="D412" s="83"/>
      <c r="E412" s="18"/>
    </row>
    <row r="413" spans="1:5" x14ac:dyDescent="0.25">
      <c r="A413" s="18"/>
      <c r="B413" s="18"/>
      <c r="C413" s="18"/>
      <c r="D413" s="83"/>
      <c r="E413" s="18"/>
    </row>
    <row r="414" spans="1:5" x14ac:dyDescent="0.25">
      <c r="A414" s="18"/>
      <c r="B414" s="18"/>
      <c r="C414" s="18"/>
      <c r="D414" s="83"/>
      <c r="E414" s="18"/>
    </row>
    <row r="415" spans="1:5" x14ac:dyDescent="0.25">
      <c r="A415" s="18"/>
      <c r="B415" s="18"/>
      <c r="C415" s="18"/>
      <c r="D415" s="83"/>
      <c r="E415" s="18"/>
    </row>
    <row r="416" spans="1:5" x14ac:dyDescent="0.25">
      <c r="A416" s="18"/>
      <c r="B416" s="18"/>
      <c r="C416" s="18"/>
      <c r="D416" s="83"/>
      <c r="E416" s="18"/>
    </row>
    <row r="417" spans="1:5" x14ac:dyDescent="0.25">
      <c r="A417" s="18"/>
      <c r="B417" s="18"/>
      <c r="C417" s="18"/>
      <c r="D417" s="83"/>
      <c r="E417" s="18"/>
    </row>
    <row r="418" spans="1:5" x14ac:dyDescent="0.25">
      <c r="A418" s="18"/>
      <c r="B418" s="18"/>
      <c r="C418" s="18"/>
      <c r="D418" s="83"/>
      <c r="E418" s="18"/>
    </row>
    <row r="419" spans="1:5" x14ac:dyDescent="0.25">
      <c r="A419" s="18"/>
      <c r="B419" s="18"/>
      <c r="C419" s="18"/>
      <c r="D419" s="83"/>
      <c r="E419" s="18"/>
    </row>
    <row r="420" spans="1:5" x14ac:dyDescent="0.25">
      <c r="A420" s="18"/>
      <c r="B420" s="18"/>
      <c r="C420" s="18"/>
      <c r="D420" s="83"/>
      <c r="E420" s="18"/>
    </row>
    <row r="421" spans="1:5" x14ac:dyDescent="0.25">
      <c r="A421" s="18"/>
      <c r="B421" s="18"/>
      <c r="C421" s="18"/>
      <c r="D421" s="83"/>
      <c r="E421" s="18"/>
    </row>
    <row r="422" spans="1:5" x14ac:dyDescent="0.25">
      <c r="A422" s="18"/>
      <c r="B422" s="18"/>
      <c r="C422" s="18"/>
      <c r="D422" s="83"/>
      <c r="E422" s="18"/>
    </row>
    <row r="423" spans="1:5" x14ac:dyDescent="0.25">
      <c r="A423" s="18"/>
      <c r="B423" s="18"/>
      <c r="C423" s="18"/>
      <c r="D423" s="83"/>
      <c r="E423" s="18"/>
    </row>
    <row r="424" spans="1:5" x14ac:dyDescent="0.25">
      <c r="A424" s="18"/>
      <c r="B424" s="18"/>
      <c r="C424" s="18"/>
      <c r="D424" s="83"/>
      <c r="E424" s="18"/>
    </row>
    <row r="425" spans="1:5" x14ac:dyDescent="0.25">
      <c r="A425" s="18"/>
      <c r="B425" s="18"/>
      <c r="C425" s="18"/>
      <c r="D425" s="83"/>
      <c r="E425" s="18"/>
    </row>
    <row r="426" spans="1:5" x14ac:dyDescent="0.25">
      <c r="A426" s="18"/>
      <c r="B426" s="18"/>
      <c r="C426" s="18"/>
      <c r="D426" s="83"/>
      <c r="E426" s="18"/>
    </row>
    <row r="427" spans="1:5" x14ac:dyDescent="0.25">
      <c r="A427" s="18"/>
      <c r="B427" s="18"/>
      <c r="C427" s="18"/>
      <c r="D427" s="83"/>
      <c r="E427" s="18"/>
    </row>
    <row r="428" spans="1:5" x14ac:dyDescent="0.25">
      <c r="A428" s="18"/>
      <c r="B428" s="18"/>
      <c r="C428" s="18"/>
      <c r="D428" s="83"/>
      <c r="E428" s="18"/>
    </row>
    <row r="429" spans="1:5" x14ac:dyDescent="0.25">
      <c r="A429" s="18"/>
      <c r="B429" s="18"/>
      <c r="C429" s="18"/>
      <c r="D429" s="83"/>
      <c r="E429" s="18"/>
    </row>
    <row r="430" spans="1:5" x14ac:dyDescent="0.25">
      <c r="A430" s="18"/>
      <c r="B430" s="18"/>
      <c r="C430" s="18"/>
      <c r="D430" s="83"/>
      <c r="E430" s="18"/>
    </row>
    <row r="431" spans="1:5" x14ac:dyDescent="0.25">
      <c r="A431" s="18"/>
      <c r="B431" s="18"/>
      <c r="C431" s="18"/>
      <c r="D431" s="83"/>
      <c r="E431" s="18"/>
    </row>
    <row r="432" spans="1:5" x14ac:dyDescent="0.25">
      <c r="A432" s="18"/>
      <c r="B432" s="18"/>
      <c r="C432" s="18"/>
      <c r="D432" s="83"/>
      <c r="E432" s="18"/>
    </row>
    <row r="433" spans="1:5" x14ac:dyDescent="0.25">
      <c r="A433" s="18"/>
      <c r="B433" s="18"/>
      <c r="C433" s="18"/>
      <c r="D433" s="83"/>
      <c r="E433" s="18"/>
    </row>
    <row r="434" spans="1:5" x14ac:dyDescent="0.25">
      <c r="A434" s="18"/>
      <c r="B434" s="18"/>
      <c r="C434" s="18"/>
      <c r="D434" s="83"/>
      <c r="E434" s="18"/>
    </row>
    <row r="435" spans="1:5" x14ac:dyDescent="0.25">
      <c r="A435" s="18"/>
      <c r="B435" s="18"/>
      <c r="C435" s="18"/>
      <c r="D435" s="83"/>
      <c r="E435" s="18"/>
    </row>
    <row r="436" spans="1:5" x14ac:dyDescent="0.25">
      <c r="A436" s="18"/>
      <c r="B436" s="18"/>
      <c r="C436" s="18"/>
      <c r="D436" s="83"/>
      <c r="E436" s="18"/>
    </row>
    <row r="437" spans="1:5" x14ac:dyDescent="0.25">
      <c r="A437" s="18"/>
      <c r="B437" s="18"/>
      <c r="C437" s="18"/>
      <c r="D437" s="83"/>
      <c r="E437" s="18"/>
    </row>
    <row r="438" spans="1:5" x14ac:dyDescent="0.25">
      <c r="A438" s="18"/>
      <c r="B438" s="18"/>
      <c r="C438" s="18"/>
      <c r="D438" s="83"/>
      <c r="E438" s="18"/>
    </row>
    <row r="439" spans="1:5" x14ac:dyDescent="0.25">
      <c r="A439" s="18"/>
      <c r="B439" s="18"/>
      <c r="C439" s="18"/>
      <c r="D439" s="83"/>
      <c r="E439" s="18"/>
    </row>
    <row r="440" spans="1:5" x14ac:dyDescent="0.25">
      <c r="A440" s="18"/>
      <c r="B440" s="18"/>
      <c r="C440" s="18"/>
      <c r="D440" s="83"/>
      <c r="E440" s="18"/>
    </row>
    <row r="441" spans="1:5" x14ac:dyDescent="0.25">
      <c r="A441" s="18"/>
      <c r="B441" s="18"/>
      <c r="C441" s="18"/>
      <c r="D441" s="83"/>
      <c r="E441" s="18"/>
    </row>
    <row r="442" spans="1:5" x14ac:dyDescent="0.25">
      <c r="A442" s="18"/>
      <c r="B442" s="18"/>
      <c r="C442" s="18"/>
      <c r="D442" s="83"/>
      <c r="E442" s="18"/>
    </row>
    <row r="443" spans="1:5" x14ac:dyDescent="0.25">
      <c r="A443" s="18"/>
      <c r="B443" s="18"/>
      <c r="C443" s="18"/>
      <c r="D443" s="83"/>
      <c r="E443" s="18"/>
    </row>
    <row r="444" spans="1:5" x14ac:dyDescent="0.25">
      <c r="A444" s="18"/>
      <c r="B444" s="18"/>
      <c r="C444" s="18"/>
      <c r="D444" s="83"/>
      <c r="E444" s="18"/>
    </row>
    <row r="445" spans="1:5" x14ac:dyDescent="0.25">
      <c r="A445" s="18"/>
      <c r="B445" s="18"/>
      <c r="C445" s="18"/>
      <c r="D445" s="83"/>
      <c r="E445" s="18"/>
    </row>
    <row r="446" spans="1:5" x14ac:dyDescent="0.25">
      <c r="A446" s="18"/>
      <c r="B446" s="18"/>
      <c r="C446" s="18"/>
      <c r="D446" s="83"/>
      <c r="E446" s="18"/>
    </row>
    <row r="447" spans="1:5" x14ac:dyDescent="0.25">
      <c r="A447" s="18"/>
      <c r="B447" s="18"/>
      <c r="C447" s="18"/>
      <c r="D447" s="83"/>
      <c r="E447" s="18"/>
    </row>
    <row r="448" spans="1:5" x14ac:dyDescent="0.25">
      <c r="A448" s="18"/>
      <c r="B448" s="18"/>
      <c r="C448" s="18"/>
      <c r="D448" s="83"/>
      <c r="E448" s="18"/>
    </row>
    <row r="449" spans="1:5" x14ac:dyDescent="0.25">
      <c r="A449" s="18"/>
      <c r="B449" s="18"/>
      <c r="C449" s="18"/>
      <c r="D449" s="83"/>
      <c r="E449" s="18"/>
    </row>
    <row r="450" spans="1:5" x14ac:dyDescent="0.25">
      <c r="A450" s="18"/>
      <c r="B450" s="18"/>
      <c r="C450" s="18"/>
      <c r="D450" s="83"/>
      <c r="E450" s="18"/>
    </row>
    <row r="451" spans="1:5" x14ac:dyDescent="0.25">
      <c r="A451" s="18"/>
      <c r="B451" s="18"/>
      <c r="C451" s="18"/>
      <c r="D451" s="83"/>
      <c r="E451" s="18"/>
    </row>
    <row r="452" spans="1:5" x14ac:dyDescent="0.25">
      <c r="A452" s="18"/>
      <c r="B452" s="18"/>
      <c r="C452" s="18"/>
      <c r="D452" s="83"/>
      <c r="E452" s="18"/>
    </row>
    <row r="453" spans="1:5" x14ac:dyDescent="0.25">
      <c r="A453" s="18"/>
      <c r="B453" s="18"/>
      <c r="C453" s="18"/>
      <c r="D453" s="83"/>
      <c r="E453" s="18"/>
    </row>
    <row r="454" spans="1:5" x14ac:dyDescent="0.25">
      <c r="A454" s="18"/>
      <c r="B454" s="18"/>
      <c r="C454" s="18"/>
      <c r="D454" s="83"/>
      <c r="E454" s="18"/>
    </row>
    <row r="455" spans="1:5" x14ac:dyDescent="0.25">
      <c r="A455" s="18"/>
      <c r="B455" s="18"/>
      <c r="C455" s="18"/>
      <c r="D455" s="83"/>
      <c r="E455" s="18"/>
    </row>
    <row r="456" spans="1:5" x14ac:dyDescent="0.25">
      <c r="A456" s="18"/>
      <c r="B456" s="18"/>
      <c r="C456" s="18"/>
      <c r="D456" s="83"/>
      <c r="E456" s="18"/>
    </row>
    <row r="457" spans="1:5" x14ac:dyDescent="0.25">
      <c r="A457" s="18"/>
      <c r="B457" s="18"/>
      <c r="C457" s="18"/>
      <c r="D457" s="83"/>
      <c r="E457" s="18"/>
    </row>
    <row r="458" spans="1:5" x14ac:dyDescent="0.25">
      <c r="A458" s="18"/>
      <c r="B458" s="18"/>
      <c r="C458" s="18"/>
      <c r="D458" s="83"/>
      <c r="E458" s="18"/>
    </row>
    <row r="459" spans="1:5" x14ac:dyDescent="0.25">
      <c r="A459" s="18"/>
      <c r="B459" s="18"/>
      <c r="C459" s="18"/>
      <c r="D459" s="83"/>
      <c r="E459" s="18"/>
    </row>
    <row r="460" spans="1:5" x14ac:dyDescent="0.25">
      <c r="A460" s="18"/>
      <c r="B460" s="18"/>
      <c r="C460" s="18"/>
      <c r="D460" s="83"/>
      <c r="E460" s="18"/>
    </row>
    <row r="461" spans="1:5" x14ac:dyDescent="0.25">
      <c r="A461" s="18"/>
      <c r="B461" s="18"/>
      <c r="C461" s="18"/>
      <c r="D461" s="83"/>
      <c r="E461" s="18"/>
    </row>
    <row r="462" spans="1:5" x14ac:dyDescent="0.25">
      <c r="A462" s="18"/>
      <c r="B462" s="18"/>
      <c r="C462" s="18"/>
      <c r="D462" s="83"/>
      <c r="E462" s="18"/>
    </row>
    <row r="463" spans="1:5" x14ac:dyDescent="0.25">
      <c r="A463" s="18"/>
      <c r="B463" s="18"/>
      <c r="C463" s="18"/>
      <c r="D463" s="83"/>
      <c r="E463" s="18"/>
    </row>
    <row r="464" spans="1:5" x14ac:dyDescent="0.25">
      <c r="A464" s="18"/>
      <c r="B464" s="18"/>
      <c r="C464" s="18"/>
      <c r="D464" s="83"/>
      <c r="E464" s="18"/>
    </row>
    <row r="465" spans="1:5" x14ac:dyDescent="0.25">
      <c r="A465" s="18"/>
      <c r="B465" s="18"/>
      <c r="C465" s="18"/>
      <c r="D465" s="83"/>
      <c r="E465" s="18"/>
    </row>
    <row r="466" spans="1:5" x14ac:dyDescent="0.25">
      <c r="A466" s="18"/>
      <c r="B466" s="18"/>
      <c r="C466" s="18"/>
      <c r="D466" s="83"/>
      <c r="E466" s="18"/>
    </row>
    <row r="467" spans="1:5" x14ac:dyDescent="0.25">
      <c r="A467" s="18"/>
      <c r="B467" s="18"/>
      <c r="C467" s="18"/>
      <c r="D467" s="83"/>
      <c r="E467" s="18"/>
    </row>
    <row r="468" spans="1:5" x14ac:dyDescent="0.25">
      <c r="A468" s="18"/>
      <c r="B468" s="18"/>
      <c r="C468" s="18"/>
      <c r="D468" s="83"/>
      <c r="E468" s="18"/>
    </row>
    <row r="469" spans="1:5" x14ac:dyDescent="0.25">
      <c r="A469" s="18"/>
      <c r="B469" s="18"/>
      <c r="C469" s="18"/>
      <c r="D469" s="83"/>
      <c r="E469" s="18"/>
    </row>
    <row r="470" spans="1:5" x14ac:dyDescent="0.25">
      <c r="A470" s="18"/>
      <c r="B470" s="18"/>
      <c r="C470" s="18"/>
      <c r="D470" s="83"/>
      <c r="E470" s="18"/>
    </row>
    <row r="471" spans="1:5" x14ac:dyDescent="0.25">
      <c r="A471" s="18"/>
      <c r="B471" s="18"/>
      <c r="C471" s="18"/>
      <c r="D471" s="83"/>
      <c r="E471" s="18"/>
    </row>
    <row r="472" spans="1:5" x14ac:dyDescent="0.25">
      <c r="A472" s="18"/>
      <c r="B472" s="18"/>
      <c r="C472" s="18"/>
      <c r="D472" s="83"/>
      <c r="E472" s="18"/>
    </row>
    <row r="473" spans="1:5" x14ac:dyDescent="0.25">
      <c r="A473" s="18"/>
      <c r="B473" s="18"/>
      <c r="C473" s="18"/>
      <c r="D473" s="83"/>
      <c r="E473" s="18"/>
    </row>
    <row r="474" spans="1:5" x14ac:dyDescent="0.25">
      <c r="A474" s="18"/>
      <c r="B474" s="18"/>
      <c r="C474" s="18"/>
      <c r="D474" s="83"/>
      <c r="E474" s="18"/>
    </row>
    <row r="475" spans="1:5" x14ac:dyDescent="0.25">
      <c r="A475" s="18"/>
      <c r="B475" s="18"/>
      <c r="C475" s="18"/>
      <c r="D475" s="83"/>
      <c r="E475" s="18"/>
    </row>
    <row r="476" spans="1:5" x14ac:dyDescent="0.25">
      <c r="A476" s="18"/>
      <c r="B476" s="18"/>
      <c r="C476" s="18"/>
      <c r="D476" s="83"/>
      <c r="E476" s="18"/>
    </row>
    <row r="477" spans="1:5" x14ac:dyDescent="0.25">
      <c r="A477" s="18"/>
      <c r="B477" s="18"/>
      <c r="C477" s="18"/>
      <c r="D477" s="83"/>
      <c r="E477" s="18"/>
    </row>
    <row r="478" spans="1:5" x14ac:dyDescent="0.25">
      <c r="A478" s="18"/>
      <c r="B478" s="18"/>
      <c r="C478" s="18"/>
      <c r="D478" s="83"/>
      <c r="E478" s="18"/>
    </row>
    <row r="479" spans="1:5" x14ac:dyDescent="0.25">
      <c r="A479" s="18"/>
      <c r="B479" s="18"/>
      <c r="C479" s="18"/>
      <c r="D479" s="83"/>
      <c r="E479" s="18"/>
    </row>
    <row r="480" spans="1:5" x14ac:dyDescent="0.25">
      <c r="A480" s="18"/>
      <c r="B480" s="18"/>
      <c r="C480" s="18"/>
      <c r="D480" s="83"/>
      <c r="E480" s="18"/>
    </row>
    <row r="481" spans="1:5" x14ac:dyDescent="0.25">
      <c r="A481" s="18"/>
      <c r="B481" s="18"/>
      <c r="C481" s="18"/>
      <c r="D481" s="83"/>
      <c r="E481" s="18"/>
    </row>
    <row r="482" spans="1:5" x14ac:dyDescent="0.25">
      <c r="A482" s="18"/>
      <c r="B482" s="18"/>
      <c r="C482" s="18"/>
      <c r="D482" s="83"/>
      <c r="E482" s="18"/>
    </row>
    <row r="483" spans="1:5" x14ac:dyDescent="0.25">
      <c r="A483" s="18"/>
      <c r="B483" s="18"/>
      <c r="C483" s="18"/>
      <c r="D483" s="83"/>
      <c r="E483" s="18"/>
    </row>
    <row r="484" spans="1:5" x14ac:dyDescent="0.25">
      <c r="A484" s="18"/>
      <c r="B484" s="18"/>
      <c r="C484" s="18"/>
      <c r="D484" s="83"/>
      <c r="E484" s="18"/>
    </row>
    <row r="485" spans="1:5" x14ac:dyDescent="0.25">
      <c r="A485" s="18"/>
      <c r="B485" s="18"/>
      <c r="C485" s="18"/>
      <c r="D485" s="83"/>
      <c r="E485" s="18"/>
    </row>
    <row r="486" spans="1:5" x14ac:dyDescent="0.25">
      <c r="A486" s="18"/>
      <c r="B486" s="18"/>
      <c r="C486" s="18"/>
      <c r="D486" s="83"/>
      <c r="E486" s="18"/>
    </row>
    <row r="487" spans="1:5" x14ac:dyDescent="0.25">
      <c r="A487" s="18"/>
      <c r="B487" s="18"/>
      <c r="C487" s="18"/>
      <c r="D487" s="83"/>
      <c r="E487" s="18"/>
    </row>
    <row r="488" spans="1:5" x14ac:dyDescent="0.25">
      <c r="A488" s="18"/>
      <c r="B488" s="18"/>
      <c r="C488" s="18"/>
      <c r="D488" s="83"/>
      <c r="E488" s="18"/>
    </row>
    <row r="489" spans="1:5" x14ac:dyDescent="0.25">
      <c r="A489" s="18"/>
      <c r="B489" s="18"/>
      <c r="C489" s="18"/>
      <c r="D489" s="83"/>
      <c r="E489" s="18"/>
    </row>
    <row r="490" spans="1:5" x14ac:dyDescent="0.25">
      <c r="A490" s="18"/>
      <c r="B490" s="18"/>
      <c r="C490" s="18"/>
      <c r="D490" s="83"/>
      <c r="E490" s="18"/>
    </row>
    <row r="491" spans="1:5" x14ac:dyDescent="0.25">
      <c r="A491" s="18"/>
      <c r="B491" s="18"/>
      <c r="C491" s="18"/>
      <c r="D491" s="83"/>
      <c r="E491" s="18"/>
    </row>
    <row r="492" spans="1:5" x14ac:dyDescent="0.25">
      <c r="A492" s="18"/>
      <c r="B492" s="18"/>
      <c r="C492" s="18"/>
      <c r="D492" s="83"/>
      <c r="E492" s="18"/>
    </row>
    <row r="493" spans="1:5" x14ac:dyDescent="0.25">
      <c r="A493" s="18"/>
      <c r="B493" s="18"/>
      <c r="C493" s="18"/>
      <c r="D493" s="83"/>
      <c r="E493" s="18"/>
    </row>
    <row r="494" spans="1:5" x14ac:dyDescent="0.25">
      <c r="A494" s="18"/>
      <c r="B494" s="18"/>
      <c r="C494" s="18"/>
      <c r="D494" s="83"/>
      <c r="E494" s="18"/>
    </row>
    <row r="495" spans="1:5" x14ac:dyDescent="0.25">
      <c r="A495" s="18"/>
      <c r="B495" s="18"/>
      <c r="C495" s="18"/>
      <c r="D495" s="83"/>
      <c r="E495" s="18"/>
    </row>
    <row r="496" spans="1:5" x14ac:dyDescent="0.25">
      <c r="A496" s="18"/>
      <c r="B496" s="18"/>
      <c r="C496" s="18"/>
      <c r="D496" s="83"/>
      <c r="E496" s="18"/>
    </row>
    <row r="497" spans="1:5" x14ac:dyDescent="0.25">
      <c r="A497" s="18"/>
      <c r="B497" s="18"/>
      <c r="C497" s="18"/>
      <c r="D497" s="83"/>
      <c r="E497" s="18"/>
    </row>
    <row r="498" spans="1:5" x14ac:dyDescent="0.25">
      <c r="A498" s="18"/>
      <c r="B498" s="18"/>
      <c r="C498" s="18"/>
      <c r="D498" s="83"/>
      <c r="E498" s="18"/>
    </row>
    <row r="499" spans="1:5" x14ac:dyDescent="0.25">
      <c r="A499" s="18"/>
      <c r="B499" s="18"/>
      <c r="C499" s="18"/>
      <c r="D499" s="83"/>
      <c r="E499" s="18"/>
    </row>
    <row r="500" spans="1:5" x14ac:dyDescent="0.25">
      <c r="A500" s="18"/>
      <c r="B500" s="18"/>
      <c r="C500" s="18"/>
      <c r="D500" s="83"/>
      <c r="E500" s="18"/>
    </row>
    <row r="501" spans="1:5" x14ac:dyDescent="0.25">
      <c r="A501" s="18"/>
      <c r="B501" s="18"/>
      <c r="C501" s="18"/>
      <c r="D501" s="83"/>
      <c r="E501" s="18"/>
    </row>
    <row r="502" spans="1:5" x14ac:dyDescent="0.25">
      <c r="A502" s="18"/>
      <c r="B502" s="18"/>
      <c r="C502" s="18"/>
      <c r="D502" s="83"/>
      <c r="E502" s="18"/>
    </row>
    <row r="503" spans="1:5" x14ac:dyDescent="0.25">
      <c r="A503" s="18"/>
      <c r="B503" s="18"/>
      <c r="C503" s="18"/>
      <c r="D503" s="83"/>
      <c r="E503" s="18"/>
    </row>
    <row r="504" spans="1:5" x14ac:dyDescent="0.25">
      <c r="A504" s="18"/>
      <c r="B504" s="18"/>
      <c r="C504" s="18"/>
      <c r="D504" s="83"/>
      <c r="E504" s="18"/>
    </row>
    <row r="505" spans="1:5" x14ac:dyDescent="0.25">
      <c r="A505" s="18"/>
      <c r="B505" s="18"/>
      <c r="C505" s="18"/>
      <c r="D505" s="83"/>
      <c r="E505" s="18"/>
    </row>
    <row r="506" spans="1:5" x14ac:dyDescent="0.25">
      <c r="A506" s="18"/>
      <c r="B506" s="18"/>
      <c r="C506" s="18"/>
      <c r="D506" s="83"/>
      <c r="E506" s="18"/>
    </row>
    <row r="507" spans="1:5" x14ac:dyDescent="0.25">
      <c r="A507" s="18"/>
      <c r="B507" s="18"/>
      <c r="C507" s="18"/>
      <c r="D507" s="83"/>
      <c r="E507" s="18"/>
    </row>
    <row r="508" spans="1:5" x14ac:dyDescent="0.25">
      <c r="A508" s="18"/>
      <c r="B508" s="18"/>
      <c r="C508" s="18"/>
      <c r="D508" s="83"/>
      <c r="E508" s="18"/>
    </row>
    <row r="509" spans="1:5" x14ac:dyDescent="0.25">
      <c r="A509" s="18"/>
      <c r="B509" s="18"/>
      <c r="C509" s="18"/>
      <c r="D509" s="83"/>
      <c r="E509" s="18"/>
    </row>
    <row r="510" spans="1:5" x14ac:dyDescent="0.25">
      <c r="A510" s="18"/>
      <c r="B510" s="18"/>
      <c r="C510" s="18"/>
      <c r="D510" s="83"/>
      <c r="E510" s="18"/>
    </row>
    <row r="511" spans="1:5" x14ac:dyDescent="0.25">
      <c r="A511" s="18"/>
      <c r="B511" s="18"/>
      <c r="C511" s="18"/>
      <c r="D511" s="83"/>
      <c r="E511" s="18"/>
    </row>
    <row r="512" spans="1:5" x14ac:dyDescent="0.25">
      <c r="A512" s="18"/>
      <c r="B512" s="18"/>
      <c r="C512" s="18"/>
      <c r="D512" s="83"/>
      <c r="E512" s="18"/>
    </row>
    <row r="513" spans="1:5" x14ac:dyDescent="0.25">
      <c r="A513" s="18"/>
      <c r="B513" s="18"/>
      <c r="C513" s="18"/>
      <c r="D513" s="83"/>
      <c r="E513" s="18"/>
    </row>
    <row r="514" spans="1:5" x14ac:dyDescent="0.25">
      <c r="A514" s="18"/>
      <c r="B514" s="18"/>
      <c r="C514" s="18"/>
      <c r="D514" s="83"/>
      <c r="E514" s="18"/>
    </row>
    <row r="515" spans="1:5" x14ac:dyDescent="0.25">
      <c r="A515" s="18"/>
      <c r="B515" s="18"/>
      <c r="C515" s="18"/>
      <c r="D515" s="83"/>
      <c r="E515" s="18"/>
    </row>
    <row r="516" spans="1:5" x14ac:dyDescent="0.25">
      <c r="A516" s="18"/>
      <c r="B516" s="18"/>
      <c r="C516" s="18"/>
      <c r="D516" s="83"/>
      <c r="E516" s="18"/>
    </row>
    <row r="517" spans="1:5" x14ac:dyDescent="0.25">
      <c r="A517" s="18"/>
      <c r="B517" s="18"/>
      <c r="C517" s="18"/>
      <c r="D517" s="83"/>
      <c r="E517" s="18"/>
    </row>
    <row r="518" spans="1:5" x14ac:dyDescent="0.25">
      <c r="A518" s="18"/>
      <c r="B518" s="18"/>
      <c r="C518" s="18"/>
      <c r="D518" s="83"/>
      <c r="E518" s="18"/>
    </row>
    <row r="519" spans="1:5" x14ac:dyDescent="0.25">
      <c r="A519" s="18"/>
      <c r="B519" s="18"/>
      <c r="C519" s="18"/>
      <c r="D519" s="83"/>
      <c r="E519" s="18"/>
    </row>
    <row r="520" spans="1:5" x14ac:dyDescent="0.25">
      <c r="A520" s="18"/>
      <c r="B520" s="18"/>
      <c r="C520" s="18"/>
      <c r="D520" s="83"/>
      <c r="E520" s="18"/>
    </row>
    <row r="521" spans="1:5" x14ac:dyDescent="0.25">
      <c r="A521" s="18"/>
      <c r="B521" s="18"/>
      <c r="C521" s="18"/>
      <c r="D521" s="83"/>
      <c r="E521" s="18"/>
    </row>
    <row r="522" spans="1:5" x14ac:dyDescent="0.25">
      <c r="A522" s="18"/>
      <c r="B522" s="18"/>
      <c r="C522" s="18"/>
      <c r="D522" s="83"/>
      <c r="E522" s="18"/>
    </row>
    <row r="523" spans="1:5" x14ac:dyDescent="0.25">
      <c r="A523" s="18"/>
      <c r="B523" s="18"/>
      <c r="C523" s="18"/>
      <c r="D523" s="83"/>
      <c r="E523" s="18"/>
    </row>
    <row r="524" spans="1:5" x14ac:dyDescent="0.25">
      <c r="A524" s="18"/>
      <c r="B524" s="18"/>
      <c r="C524" s="18"/>
      <c r="D524" s="83"/>
      <c r="E524" s="18"/>
    </row>
    <row r="525" spans="1:5" x14ac:dyDescent="0.25">
      <c r="A525" s="18"/>
      <c r="B525" s="18"/>
      <c r="C525" s="18"/>
      <c r="D525" s="83"/>
      <c r="E525" s="18"/>
    </row>
    <row r="526" spans="1:5" x14ac:dyDescent="0.25">
      <c r="A526" s="18"/>
      <c r="B526" s="18"/>
      <c r="C526" s="18"/>
      <c r="D526" s="83"/>
      <c r="E526" s="18"/>
    </row>
    <row r="527" spans="1:5" x14ac:dyDescent="0.25">
      <c r="A527" s="18"/>
      <c r="B527" s="18"/>
      <c r="C527" s="18"/>
      <c r="D527" s="83"/>
      <c r="E527" s="18"/>
    </row>
    <row r="528" spans="1:5" x14ac:dyDescent="0.25">
      <c r="A528" s="18"/>
      <c r="B528" s="18"/>
      <c r="C528" s="18"/>
      <c r="D528" s="83"/>
      <c r="E528" s="18"/>
    </row>
    <row r="529" spans="1:5" x14ac:dyDescent="0.25">
      <c r="A529" s="18"/>
      <c r="B529" s="18"/>
      <c r="C529" s="18"/>
      <c r="D529" s="83"/>
      <c r="E529" s="18"/>
    </row>
    <row r="530" spans="1:5" x14ac:dyDescent="0.25">
      <c r="A530" s="18"/>
      <c r="B530" s="18"/>
      <c r="C530" s="18"/>
      <c r="D530" s="83"/>
      <c r="E530" s="18"/>
    </row>
    <row r="531" spans="1:5" x14ac:dyDescent="0.25">
      <c r="A531" s="18"/>
      <c r="B531" s="18"/>
      <c r="C531" s="18"/>
      <c r="D531" s="83"/>
      <c r="E531" s="18"/>
    </row>
    <row r="532" spans="1:5" x14ac:dyDescent="0.25">
      <c r="A532" s="18"/>
      <c r="B532" s="18"/>
      <c r="C532" s="18"/>
      <c r="D532" s="83"/>
      <c r="E532" s="18"/>
    </row>
    <row r="533" spans="1:5" x14ac:dyDescent="0.25">
      <c r="A533" s="18"/>
      <c r="B533" s="18"/>
      <c r="C533" s="18"/>
      <c r="D533" s="83"/>
      <c r="E533" s="18"/>
    </row>
    <row r="534" spans="1:5" x14ac:dyDescent="0.25">
      <c r="A534" s="18"/>
      <c r="B534" s="18"/>
      <c r="C534" s="18"/>
      <c r="D534" s="83"/>
      <c r="E534" s="18"/>
    </row>
    <row r="535" spans="1:5" x14ac:dyDescent="0.25">
      <c r="A535" s="18"/>
      <c r="B535" s="18"/>
      <c r="C535" s="18"/>
      <c r="D535" s="83"/>
      <c r="E535" s="18"/>
    </row>
    <row r="536" spans="1:5" x14ac:dyDescent="0.25">
      <c r="A536" s="18"/>
      <c r="B536" s="18"/>
      <c r="C536" s="18"/>
      <c r="D536" s="83"/>
      <c r="E536" s="18"/>
    </row>
    <row r="537" spans="1:5" x14ac:dyDescent="0.25">
      <c r="A537" s="18"/>
      <c r="B537" s="18"/>
      <c r="C537" s="18"/>
      <c r="D537" s="83"/>
      <c r="E537" s="18"/>
    </row>
    <row r="538" spans="1:5" x14ac:dyDescent="0.25">
      <c r="A538" s="18"/>
      <c r="B538" s="18"/>
      <c r="C538" s="18"/>
      <c r="D538" s="83"/>
      <c r="E538" s="18"/>
    </row>
    <row r="539" spans="1:5" x14ac:dyDescent="0.25">
      <c r="A539" s="18"/>
      <c r="B539" s="18"/>
      <c r="C539" s="18"/>
      <c r="D539" s="83"/>
      <c r="E539" s="18"/>
    </row>
    <row r="540" spans="1:5" x14ac:dyDescent="0.25">
      <c r="A540" s="18"/>
      <c r="B540" s="18"/>
      <c r="C540" s="18"/>
      <c r="D540" s="83"/>
      <c r="E540" s="18"/>
    </row>
    <row r="541" spans="1:5" x14ac:dyDescent="0.25">
      <c r="A541" s="18"/>
      <c r="B541" s="18"/>
      <c r="C541" s="18"/>
      <c r="D541" s="83"/>
      <c r="E541" s="18"/>
    </row>
    <row r="542" spans="1:5" x14ac:dyDescent="0.25">
      <c r="A542" s="18"/>
      <c r="B542" s="18"/>
      <c r="C542" s="18"/>
      <c r="D542" s="83"/>
      <c r="E542" s="18"/>
    </row>
    <row r="543" spans="1:5" x14ac:dyDescent="0.25">
      <c r="A543" s="18"/>
      <c r="B543" s="18"/>
      <c r="C543" s="18"/>
      <c r="D543" s="83"/>
      <c r="E543" s="18"/>
    </row>
    <row r="544" spans="1:5" x14ac:dyDescent="0.25">
      <c r="A544" s="18"/>
      <c r="B544" s="18"/>
      <c r="C544" s="18"/>
      <c r="D544" s="83"/>
      <c r="E544" s="18"/>
    </row>
    <row r="545" spans="1:5" x14ac:dyDescent="0.25">
      <c r="A545" s="18"/>
      <c r="B545" s="18"/>
      <c r="C545" s="18"/>
      <c r="D545" s="83"/>
      <c r="E545" s="18"/>
    </row>
    <row r="546" spans="1:5" x14ac:dyDescent="0.25">
      <c r="A546" s="18"/>
      <c r="B546" s="18"/>
      <c r="C546" s="18"/>
      <c r="D546" s="83"/>
      <c r="E546" s="18"/>
    </row>
    <row r="547" spans="1:5" x14ac:dyDescent="0.25">
      <c r="A547" s="18"/>
      <c r="B547" s="18"/>
      <c r="C547" s="18"/>
      <c r="D547" s="83"/>
      <c r="E547" s="18"/>
    </row>
    <row r="548" spans="1:5" x14ac:dyDescent="0.25">
      <c r="A548" s="18"/>
      <c r="B548" s="18"/>
      <c r="C548" s="18"/>
      <c r="D548" s="83"/>
      <c r="E548" s="18"/>
    </row>
    <row r="549" spans="1:5" x14ac:dyDescent="0.25">
      <c r="A549" s="18"/>
      <c r="B549" s="18"/>
      <c r="C549" s="18"/>
      <c r="D549" s="83"/>
      <c r="E549" s="18"/>
    </row>
    <row r="550" spans="1:5" x14ac:dyDescent="0.25">
      <c r="A550" s="18"/>
      <c r="B550" s="18"/>
      <c r="C550" s="18"/>
      <c r="D550" s="83"/>
      <c r="E550" s="18"/>
    </row>
    <row r="551" spans="1:5" x14ac:dyDescent="0.25">
      <c r="A551" s="18"/>
      <c r="B551" s="18"/>
      <c r="C551" s="18"/>
      <c r="D551" s="83"/>
      <c r="E551" s="18"/>
    </row>
    <row r="552" spans="1:5" x14ac:dyDescent="0.25">
      <c r="A552" s="18"/>
      <c r="B552" s="18"/>
      <c r="C552" s="18"/>
      <c r="D552" s="83"/>
      <c r="E552" s="18"/>
    </row>
    <row r="553" spans="1:5" x14ac:dyDescent="0.25">
      <c r="A553" s="18"/>
      <c r="B553" s="18"/>
      <c r="C553" s="18"/>
      <c r="D553" s="83"/>
      <c r="E553" s="18"/>
    </row>
    <row r="554" spans="1:5" x14ac:dyDescent="0.25">
      <c r="A554" s="18"/>
      <c r="B554" s="18"/>
      <c r="C554" s="18"/>
      <c r="D554" s="83"/>
      <c r="E554" s="18"/>
    </row>
    <row r="555" spans="1:5" x14ac:dyDescent="0.25">
      <c r="A555" s="18"/>
      <c r="B555" s="18"/>
      <c r="C555" s="18"/>
      <c r="D555" s="83"/>
      <c r="E555" s="18"/>
    </row>
    <row r="556" spans="1:5" x14ac:dyDescent="0.25">
      <c r="A556" s="18"/>
      <c r="B556" s="18"/>
      <c r="C556" s="18"/>
      <c r="D556" s="83"/>
      <c r="E556" s="18"/>
    </row>
    <row r="557" spans="1:5" x14ac:dyDescent="0.25">
      <c r="A557" s="18"/>
      <c r="B557" s="18"/>
      <c r="C557" s="18"/>
      <c r="D557" s="83"/>
      <c r="E557" s="18"/>
    </row>
    <row r="558" spans="1:5" x14ac:dyDescent="0.25">
      <c r="A558" s="18"/>
      <c r="B558" s="18"/>
      <c r="C558" s="18"/>
      <c r="D558" s="83"/>
      <c r="E558" s="18"/>
    </row>
    <row r="559" spans="1:5" x14ac:dyDescent="0.25">
      <c r="A559" s="18"/>
      <c r="B559" s="18"/>
      <c r="C559" s="18"/>
      <c r="D559" s="83"/>
      <c r="E559" s="18"/>
    </row>
    <row r="560" spans="1:5" x14ac:dyDescent="0.25">
      <c r="A560" s="18"/>
      <c r="B560" s="18"/>
      <c r="C560" s="18"/>
      <c r="D560" s="83"/>
      <c r="E560" s="18"/>
    </row>
    <row r="561" spans="1:5" x14ac:dyDescent="0.25">
      <c r="A561" s="18"/>
      <c r="B561" s="18"/>
      <c r="C561" s="18"/>
      <c r="D561" s="83"/>
      <c r="E561" s="18"/>
    </row>
    <row r="562" spans="1:5" x14ac:dyDescent="0.25">
      <c r="A562" s="18"/>
      <c r="B562" s="18"/>
      <c r="C562" s="18"/>
      <c r="D562" s="83"/>
      <c r="E562" s="18"/>
    </row>
    <row r="563" spans="1:5" x14ac:dyDescent="0.25">
      <c r="A563" s="18"/>
      <c r="B563" s="18"/>
      <c r="C563" s="18"/>
      <c r="D563" s="83"/>
      <c r="E563" s="18"/>
    </row>
    <row r="564" spans="1:5" x14ac:dyDescent="0.25">
      <c r="A564" s="18"/>
      <c r="B564" s="18"/>
      <c r="C564" s="18"/>
      <c r="D564" s="83"/>
      <c r="E564" s="18"/>
    </row>
    <row r="565" spans="1:5" x14ac:dyDescent="0.25">
      <c r="A565" s="18"/>
      <c r="B565" s="18"/>
      <c r="C565" s="18"/>
      <c r="D565" s="83"/>
      <c r="E565" s="18"/>
    </row>
    <row r="566" spans="1:5" x14ac:dyDescent="0.25">
      <c r="A566" s="18"/>
      <c r="B566" s="18"/>
      <c r="C566" s="18"/>
      <c r="D566" s="83"/>
      <c r="E566" s="18"/>
    </row>
    <row r="567" spans="1:5" x14ac:dyDescent="0.25">
      <c r="A567" s="18"/>
      <c r="B567" s="18"/>
      <c r="C567" s="18"/>
      <c r="D567" s="83"/>
      <c r="E567" s="18"/>
    </row>
    <row r="568" spans="1:5" x14ac:dyDescent="0.25">
      <c r="A568" s="18"/>
      <c r="B568" s="18"/>
      <c r="C568" s="18"/>
      <c r="D568" s="83"/>
      <c r="E568" s="18"/>
    </row>
    <row r="569" spans="1:5" x14ac:dyDescent="0.25">
      <c r="A569" s="18"/>
      <c r="B569" s="18"/>
      <c r="C569" s="18"/>
      <c r="D569" s="83"/>
      <c r="E569" s="18"/>
    </row>
    <row r="570" spans="1:5" x14ac:dyDescent="0.25">
      <c r="A570" s="18"/>
      <c r="B570" s="18"/>
      <c r="C570" s="18"/>
      <c r="D570" s="83"/>
      <c r="E570" s="18"/>
    </row>
    <row r="571" spans="1:5" x14ac:dyDescent="0.25">
      <c r="A571" s="18"/>
      <c r="B571" s="18"/>
      <c r="C571" s="18"/>
      <c r="D571" s="83"/>
      <c r="E571" s="18"/>
    </row>
    <row r="572" spans="1:5" x14ac:dyDescent="0.25">
      <c r="A572" s="18"/>
      <c r="B572" s="18"/>
      <c r="C572" s="18"/>
      <c r="D572" s="83"/>
      <c r="E572" s="18"/>
    </row>
    <row r="573" spans="1:5" x14ac:dyDescent="0.25">
      <c r="A573" s="18"/>
      <c r="B573" s="18"/>
      <c r="C573" s="18"/>
      <c r="D573" s="83"/>
      <c r="E573" s="18"/>
    </row>
    <row r="574" spans="1:5" x14ac:dyDescent="0.25">
      <c r="A574" s="18"/>
      <c r="B574" s="18"/>
      <c r="C574" s="18"/>
      <c r="D574" s="83"/>
      <c r="E574" s="18"/>
    </row>
    <row r="575" spans="1:5" x14ac:dyDescent="0.25">
      <c r="A575" s="18"/>
      <c r="B575" s="18"/>
      <c r="C575" s="18"/>
      <c r="D575" s="83"/>
      <c r="E575" s="18"/>
    </row>
    <row r="576" spans="1:5" x14ac:dyDescent="0.25">
      <c r="A576" s="18"/>
      <c r="B576" s="18"/>
      <c r="C576" s="18"/>
      <c r="D576" s="83"/>
      <c r="E576" s="18"/>
    </row>
    <row r="577" spans="1:5" x14ac:dyDescent="0.25">
      <c r="A577" s="18"/>
      <c r="B577" s="18"/>
      <c r="C577" s="18"/>
      <c r="D577" s="83"/>
      <c r="E577" s="18"/>
    </row>
    <row r="578" spans="1:5" x14ac:dyDescent="0.25">
      <c r="A578" s="18"/>
      <c r="B578" s="18"/>
      <c r="C578" s="18"/>
      <c r="D578" s="83"/>
      <c r="E578" s="18"/>
    </row>
    <row r="579" spans="1:5" x14ac:dyDescent="0.25">
      <c r="A579" s="18"/>
      <c r="B579" s="18"/>
      <c r="C579" s="18"/>
      <c r="D579" s="83"/>
      <c r="E579" s="18"/>
    </row>
    <row r="580" spans="1:5" x14ac:dyDescent="0.25">
      <c r="A580" s="18"/>
      <c r="B580" s="18"/>
      <c r="C580" s="18"/>
      <c r="D580" s="83"/>
      <c r="E580" s="18"/>
    </row>
    <row r="581" spans="1:5" x14ac:dyDescent="0.25">
      <c r="A581" s="18"/>
      <c r="B581" s="18"/>
      <c r="C581" s="18"/>
      <c r="D581" s="83"/>
      <c r="E581" s="18"/>
    </row>
    <row r="582" spans="1:5" x14ac:dyDescent="0.25">
      <c r="A582" s="18"/>
      <c r="B582" s="18"/>
      <c r="C582" s="18"/>
      <c r="D582" s="83"/>
      <c r="E582" s="18"/>
    </row>
    <row r="583" spans="1:5" x14ac:dyDescent="0.25">
      <c r="A583" s="18"/>
      <c r="B583" s="18"/>
      <c r="C583" s="18"/>
      <c r="D583" s="83"/>
      <c r="E583" s="18"/>
    </row>
    <row r="584" spans="1:5" x14ac:dyDescent="0.25">
      <c r="A584" s="18"/>
      <c r="B584" s="18"/>
      <c r="C584" s="18"/>
      <c r="D584" s="83"/>
      <c r="E584" s="18"/>
    </row>
    <row r="585" spans="1:5" x14ac:dyDescent="0.25">
      <c r="A585" s="18"/>
      <c r="B585" s="18"/>
      <c r="C585" s="18"/>
      <c r="D585" s="83"/>
      <c r="E585" s="18"/>
    </row>
    <row r="586" spans="1:5" x14ac:dyDescent="0.25">
      <c r="A586" s="18"/>
      <c r="B586" s="18"/>
      <c r="C586" s="18"/>
      <c r="D586" s="83"/>
      <c r="E586" s="18"/>
    </row>
    <row r="587" spans="1:5" x14ac:dyDescent="0.25">
      <c r="A587" s="18"/>
      <c r="B587" s="18"/>
      <c r="C587" s="18"/>
      <c r="D587" s="83"/>
      <c r="E587" s="18"/>
    </row>
    <row r="588" spans="1:5" x14ac:dyDescent="0.25">
      <c r="A588" s="18"/>
      <c r="B588" s="18"/>
      <c r="C588" s="18"/>
      <c r="D588" s="83"/>
      <c r="E588" s="18"/>
    </row>
    <row r="589" spans="1:5" x14ac:dyDescent="0.25">
      <c r="A589" s="18"/>
      <c r="B589" s="18"/>
      <c r="C589" s="18"/>
      <c r="D589" s="83"/>
      <c r="E589" s="18"/>
    </row>
    <row r="590" spans="1:5" x14ac:dyDescent="0.25">
      <c r="A590" s="18"/>
      <c r="B590" s="18"/>
      <c r="C590" s="18"/>
      <c r="D590" s="83"/>
      <c r="E590" s="18"/>
    </row>
    <row r="591" spans="1:5" x14ac:dyDescent="0.25">
      <c r="A591" s="18"/>
      <c r="B591" s="18"/>
      <c r="C591" s="18"/>
      <c r="D591" s="83"/>
      <c r="E591" s="18"/>
    </row>
    <row r="592" spans="1:5" x14ac:dyDescent="0.25">
      <c r="A592" s="18"/>
      <c r="B592" s="18"/>
      <c r="C592" s="18"/>
      <c r="D592" s="83"/>
      <c r="E592" s="18"/>
    </row>
    <row r="593" spans="1:5" x14ac:dyDescent="0.25">
      <c r="A593" s="18"/>
      <c r="B593" s="18"/>
      <c r="C593" s="18"/>
      <c r="D593" s="83"/>
      <c r="E593" s="18"/>
    </row>
    <row r="594" spans="1:5" x14ac:dyDescent="0.25">
      <c r="A594" s="18"/>
      <c r="B594" s="18"/>
      <c r="C594" s="18"/>
      <c r="D594" s="83"/>
      <c r="E594" s="18"/>
    </row>
    <row r="595" spans="1:5" x14ac:dyDescent="0.25">
      <c r="A595" s="18"/>
      <c r="B595" s="18"/>
      <c r="C595" s="18"/>
      <c r="D595" s="83"/>
      <c r="E595" s="18"/>
    </row>
    <row r="596" spans="1:5" x14ac:dyDescent="0.25">
      <c r="A596" s="18"/>
      <c r="B596" s="18"/>
      <c r="C596" s="18"/>
      <c r="D596" s="83"/>
      <c r="E596" s="18"/>
    </row>
    <row r="597" spans="1:5" x14ac:dyDescent="0.25">
      <c r="A597" s="18"/>
      <c r="B597" s="18"/>
      <c r="C597" s="18"/>
      <c r="D597" s="83"/>
      <c r="E597" s="18"/>
    </row>
    <row r="598" spans="1:5" x14ac:dyDescent="0.25">
      <c r="A598" s="18"/>
    </row>
  </sheetData>
  <mergeCells count="26">
    <mergeCell ref="B38:U38"/>
    <mergeCell ref="A1:E3"/>
    <mergeCell ref="F1:Q1"/>
    <mergeCell ref="F2:Q2"/>
    <mergeCell ref="F3:Q3"/>
    <mergeCell ref="S3:T3"/>
    <mergeCell ref="F15:W15"/>
    <mergeCell ref="F5:W5"/>
    <mergeCell ref="I10:J10"/>
    <mergeCell ref="I12:J12"/>
    <mergeCell ref="I19:M19"/>
    <mergeCell ref="I8:J8"/>
    <mergeCell ref="K8:L8"/>
    <mergeCell ref="K10:L10"/>
    <mergeCell ref="K12:L12"/>
    <mergeCell ref="F22:F26"/>
    <mergeCell ref="S19:W19"/>
    <mergeCell ref="P22:P26"/>
    <mergeCell ref="F17:M17"/>
    <mergeCell ref="P17:W17"/>
    <mergeCell ref="F32:F36"/>
    <mergeCell ref="I30:K30"/>
    <mergeCell ref="S30:U30"/>
    <mergeCell ref="P32:P36"/>
    <mergeCell ref="F28:M28"/>
    <mergeCell ref="P28:W28"/>
  </mergeCells>
  <conditionalFormatting sqref="L11 I9:L9">
    <cfRule type="expression" dxfId="366" priority="5">
      <formula>+IF($L$8="Sede Direccion General",1,0)</formula>
    </cfRule>
    <cfRule type="expression" dxfId="365" priority="6">
      <formula>+IF($L$8="",1,0)</formula>
    </cfRule>
  </conditionalFormatting>
  <conditionalFormatting sqref="J9:L9 L11 N8">
    <cfRule type="expression" dxfId="364" priority="4">
      <formula>+IF($L$9="",1,0)</formula>
    </cfRule>
  </conditionalFormatting>
  <conditionalFormatting sqref="N8:N10">
    <cfRule type="expression" dxfId="363" priority="8">
      <formula>+IF($L$8="Sede Direccion General",1,0)</formula>
    </cfRule>
    <cfRule type="expression" dxfId="362" priority="9">
      <formula>+IF($L$8="",1,0)</formula>
    </cfRule>
  </conditionalFormatting>
  <conditionalFormatting sqref="N10">
    <cfRule type="expression" dxfId="361" priority="7">
      <formula>+IF($L$9="",1,0)</formula>
    </cfRule>
  </conditionalFormatting>
  <conditionalFormatting sqref="G37">
    <cfRule type="containsText" dxfId="360" priority="1" operator="containsText" text="&quot;MODERADO 3&quot;">
      <formula>NOT(ISERROR(SEARCH("""MODERADO 3""",G37)))</formula>
    </cfRule>
    <cfRule type="containsText" dxfId="359" priority="2" operator="containsText" text="&quot;BAJO-ACEPTABLE 2&quot;">
      <formula>NOT(ISERROR(SEARCH("""BAJO-ACEPTABLE 2""",G37)))</formula>
    </cfRule>
  </conditionalFormatting>
  <dataValidations count="1">
    <dataValidation allowBlank="1" showInputMessage="1" showErrorMessage="1" promptTitle="FECHA" prompt="INGRESE DD/MM/AA" sqref="K10 K12 K8"/>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'C:\Users\JoseH.GonzalezR\Desktop\[12 Servicios Administrativos.xlsm]DATOS'!#REF!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BX340"/>
  <sheetViews>
    <sheetView topLeftCell="AQ27" zoomScale="85" zoomScaleNormal="85" zoomScalePageLayoutView="90" workbookViewId="0">
      <selection activeCell="AV38" sqref="AV38"/>
    </sheetView>
  </sheetViews>
  <sheetFormatPr baseColWidth="10" defaultColWidth="10" defaultRowHeight="12.75" x14ac:dyDescent="0.2"/>
  <cols>
    <col min="1" max="1" width="78.28515625" style="44" bestFit="1" customWidth="1"/>
    <col min="2" max="2" width="76.42578125" style="45" customWidth="1"/>
    <col min="3" max="3" width="16.28515625" style="233" bestFit="1" customWidth="1"/>
    <col min="4" max="4" width="4.42578125" style="41" customWidth="1"/>
    <col min="5" max="5" width="13.42578125" style="25" bestFit="1" customWidth="1"/>
    <col min="6" max="6" width="15.42578125" style="25" customWidth="1"/>
    <col min="7" max="7" width="30" style="25" customWidth="1"/>
    <col min="8" max="8" width="31.42578125" style="25" bestFit="1" customWidth="1"/>
    <col min="9" max="9" width="18.42578125" style="25" customWidth="1"/>
    <col min="10" max="10" width="14.7109375" style="25" customWidth="1"/>
    <col min="11" max="11" width="17.7109375" style="25" customWidth="1"/>
    <col min="12" max="12" width="17" style="25" customWidth="1"/>
    <col min="13" max="13" width="15.42578125" style="25" customWidth="1"/>
    <col min="14" max="14" width="14.28515625" style="25" customWidth="1"/>
    <col min="15" max="15" width="15.28515625" style="25" customWidth="1"/>
    <col min="16" max="16" width="10.42578125" style="25" customWidth="1"/>
    <col min="17" max="17" width="17.7109375" style="25" customWidth="1"/>
    <col min="18" max="20" width="10" style="25"/>
    <col min="21" max="22" width="20.28515625" style="25" customWidth="1"/>
    <col min="23" max="23" width="10" style="25"/>
    <col min="24" max="26" width="13.42578125" style="25" customWidth="1"/>
    <col min="27" max="27" width="15.7109375" style="25" customWidth="1"/>
    <col min="28" max="29" width="13.42578125" style="25" customWidth="1"/>
    <col min="30" max="30" width="14.7109375" style="25" customWidth="1"/>
    <col min="31" max="31" width="13.42578125" style="25" customWidth="1"/>
    <col min="32" max="32" width="16.28515625" style="25" customWidth="1"/>
    <col min="33" max="33" width="17" style="25" customWidth="1"/>
    <col min="34" max="34" width="13.42578125" style="25" customWidth="1"/>
    <col min="35" max="35" width="28.42578125" style="25" customWidth="1"/>
    <col min="36" max="36" width="13.42578125" style="25" customWidth="1"/>
    <col min="37" max="37" width="18.28515625" style="25" customWidth="1"/>
    <col min="38" max="39" width="10" style="25"/>
    <col min="40" max="40" width="11.42578125" style="25" customWidth="1"/>
    <col min="41" max="41" width="7.28515625" style="41" customWidth="1"/>
    <col min="42" max="42" width="28.7109375" style="25" bestFit="1" customWidth="1"/>
    <col min="43" max="43" width="6.42578125" style="41" customWidth="1"/>
    <col min="44" max="44" width="29.28515625" style="25" customWidth="1"/>
    <col min="45" max="45" width="29.42578125" style="25" bestFit="1" customWidth="1"/>
    <col min="46" max="46" width="28.28515625" style="25" customWidth="1"/>
    <col min="47" max="47" width="20.28515625" style="25" customWidth="1"/>
    <col min="48" max="48" width="20.28515625" style="71" customWidth="1"/>
    <col min="49" max="49" width="28.42578125" style="25" bestFit="1" customWidth="1"/>
    <col min="50" max="50" width="18.7109375" style="71" customWidth="1"/>
    <col min="51" max="51" width="28.42578125" style="25" customWidth="1"/>
    <col min="52" max="52" width="5.28515625" style="41" customWidth="1"/>
    <col min="53" max="53" width="12.7109375" style="25" customWidth="1"/>
    <col min="54" max="54" width="22.42578125" style="25" bestFit="1" customWidth="1"/>
    <col min="55" max="55" width="18.7109375" style="25" customWidth="1"/>
    <col min="56" max="56" width="22.7109375" style="25" customWidth="1"/>
    <col min="57" max="57" width="18.28515625" style="25" bestFit="1" customWidth="1"/>
    <col min="58" max="58" width="30.28515625" style="25" customWidth="1"/>
    <col min="59" max="60" width="22.42578125" style="25" bestFit="1" customWidth="1"/>
    <col min="61" max="61" width="10" style="85"/>
    <col min="62" max="62" width="73.5703125" style="25" customWidth="1"/>
    <col min="63" max="63" width="6.28515625" style="84" customWidth="1"/>
    <col min="64" max="64" width="33.5703125" style="25" customWidth="1"/>
    <col min="65" max="65" width="8" style="41" customWidth="1"/>
    <col min="66" max="66" width="25.5703125" style="25" customWidth="1"/>
    <col min="67" max="68" width="14.7109375" style="25" customWidth="1"/>
    <col min="69" max="71" width="10" style="25"/>
    <col min="72" max="72" width="22.7109375" style="25" customWidth="1"/>
    <col min="73" max="73" width="21.28515625" style="25" customWidth="1"/>
    <col min="74" max="74" width="32" style="25" customWidth="1"/>
    <col min="75" max="76" width="25.7109375" style="25" customWidth="1"/>
    <col min="77" max="16384" width="10" style="25"/>
  </cols>
  <sheetData>
    <row r="1" spans="1:76" s="23" customFormat="1" ht="13.5" customHeight="1" x14ac:dyDescent="0.2">
      <c r="A1" s="21" t="s">
        <v>2</v>
      </c>
      <c r="B1" s="20" t="s">
        <v>309</v>
      </c>
      <c r="C1" s="231" t="s">
        <v>596</v>
      </c>
      <c r="D1" s="40"/>
      <c r="E1" s="23" t="s">
        <v>305</v>
      </c>
      <c r="F1" s="23" t="s">
        <v>1</v>
      </c>
      <c r="G1" s="20" t="s">
        <v>9</v>
      </c>
      <c r="H1" s="21" t="s">
        <v>10</v>
      </c>
      <c r="I1" s="20" t="s">
        <v>11</v>
      </c>
      <c r="J1" s="20" t="s">
        <v>12</v>
      </c>
      <c r="K1" s="20" t="s">
        <v>13</v>
      </c>
      <c r="L1" s="20" t="s">
        <v>14</v>
      </c>
      <c r="M1" s="20" t="s">
        <v>15</v>
      </c>
      <c r="N1" s="20" t="s">
        <v>16</v>
      </c>
      <c r="O1" s="20" t="s">
        <v>17</v>
      </c>
      <c r="P1" s="20" t="s">
        <v>18</v>
      </c>
      <c r="Q1" s="20" t="s">
        <v>19</v>
      </c>
      <c r="R1" s="20" t="s">
        <v>20</v>
      </c>
      <c r="S1" s="20" t="s">
        <v>21</v>
      </c>
      <c r="T1" s="20" t="s">
        <v>22</v>
      </c>
      <c r="U1" s="20" t="s">
        <v>23</v>
      </c>
      <c r="V1" s="20" t="s">
        <v>24</v>
      </c>
      <c r="W1" s="20" t="s">
        <v>25</v>
      </c>
      <c r="X1" s="20" t="s">
        <v>26</v>
      </c>
      <c r="Y1" s="20" t="s">
        <v>27</v>
      </c>
      <c r="Z1" s="20" t="s">
        <v>306</v>
      </c>
      <c r="AA1" s="22" t="s">
        <v>28</v>
      </c>
      <c r="AB1" s="20" t="s">
        <v>29</v>
      </c>
      <c r="AC1" s="20" t="s">
        <v>30</v>
      </c>
      <c r="AD1" s="20" t="s">
        <v>31</v>
      </c>
      <c r="AE1" s="20" t="s">
        <v>32</v>
      </c>
      <c r="AF1" s="20" t="s">
        <v>33</v>
      </c>
      <c r="AG1" s="20" t="s">
        <v>34</v>
      </c>
      <c r="AH1" s="20" t="s">
        <v>307</v>
      </c>
      <c r="AI1" s="20" t="s">
        <v>35</v>
      </c>
      <c r="AJ1" s="20" t="s">
        <v>36</v>
      </c>
      <c r="AK1" s="20" t="s">
        <v>37</v>
      </c>
      <c r="AL1" s="20" t="s">
        <v>38</v>
      </c>
      <c r="AM1" s="23" t="s">
        <v>39</v>
      </c>
      <c r="AN1" s="20" t="s">
        <v>40</v>
      </c>
      <c r="AO1" s="40"/>
      <c r="AP1" s="23" t="s">
        <v>310</v>
      </c>
      <c r="AQ1" s="40"/>
      <c r="AR1" s="22" t="s">
        <v>321</v>
      </c>
      <c r="AS1" s="22" t="s">
        <v>349</v>
      </c>
      <c r="AT1" s="23" t="s">
        <v>7</v>
      </c>
      <c r="AU1" s="23" t="s">
        <v>4</v>
      </c>
      <c r="AV1" s="74" t="s">
        <v>348</v>
      </c>
      <c r="AW1" s="23" t="s">
        <v>5</v>
      </c>
      <c r="AX1" s="74" t="s">
        <v>348</v>
      </c>
      <c r="AZ1" s="40"/>
      <c r="BI1" s="84"/>
      <c r="BJ1" s="23" t="s">
        <v>361</v>
      </c>
      <c r="BK1" s="84"/>
      <c r="BL1" s="89" t="s">
        <v>527</v>
      </c>
      <c r="BM1" s="40"/>
      <c r="BN1" s="89" t="s">
        <v>535</v>
      </c>
      <c r="BP1" s="23" t="s">
        <v>563</v>
      </c>
      <c r="BQ1" s="23" t="s">
        <v>564</v>
      </c>
    </row>
    <row r="2" spans="1:76" ht="13.5" customHeight="1" x14ac:dyDescent="0.2">
      <c r="A2" s="100" t="s">
        <v>571</v>
      </c>
      <c r="B2" s="101" t="s">
        <v>572</v>
      </c>
      <c r="C2" s="232" t="s">
        <v>597</v>
      </c>
      <c r="F2" s="21" t="s">
        <v>10</v>
      </c>
      <c r="G2" s="24" t="s">
        <v>41</v>
      </c>
      <c r="H2" s="25" t="s">
        <v>42</v>
      </c>
      <c r="I2" s="24" t="s">
        <v>43</v>
      </c>
      <c r="J2" s="24" t="s">
        <v>44</v>
      </c>
      <c r="K2" s="24" t="s">
        <v>45</v>
      </c>
      <c r="L2" s="24" t="s">
        <v>46</v>
      </c>
      <c r="M2" s="24" t="s">
        <v>47</v>
      </c>
      <c r="N2" s="24" t="s">
        <v>48</v>
      </c>
      <c r="O2" s="24" t="s">
        <v>49</v>
      </c>
      <c r="P2" s="24" t="s">
        <v>50</v>
      </c>
      <c r="Q2" s="24" t="s">
        <v>51</v>
      </c>
      <c r="R2" s="24" t="s">
        <v>52</v>
      </c>
      <c r="S2" s="24" t="s">
        <v>53</v>
      </c>
      <c r="T2" s="24" t="s">
        <v>54</v>
      </c>
      <c r="U2" s="24" t="s">
        <v>55</v>
      </c>
      <c r="V2" s="24" t="s">
        <v>56</v>
      </c>
      <c r="W2" s="25" t="s">
        <v>57</v>
      </c>
      <c r="X2" s="25" t="s">
        <v>58</v>
      </c>
      <c r="Y2" s="24" t="s">
        <v>59</v>
      </c>
      <c r="Z2" s="24" t="s">
        <v>60</v>
      </c>
      <c r="AA2" s="24" t="s">
        <v>61</v>
      </c>
      <c r="AB2" s="24" t="s">
        <v>62</v>
      </c>
      <c r="AC2" s="24" t="s">
        <v>63</v>
      </c>
      <c r="AD2" s="24" t="s">
        <v>64</v>
      </c>
      <c r="AE2" s="24" t="s">
        <v>65</v>
      </c>
      <c r="AF2" s="24" t="s">
        <v>66</v>
      </c>
      <c r="AG2" s="24" t="s">
        <v>67</v>
      </c>
      <c r="AH2" s="24" t="s">
        <v>68</v>
      </c>
      <c r="AI2" s="24" t="s">
        <v>69</v>
      </c>
      <c r="AJ2" s="24" t="s">
        <v>70</v>
      </c>
      <c r="AK2" s="24" t="s">
        <v>71</v>
      </c>
      <c r="AL2" s="24" t="s">
        <v>72</v>
      </c>
      <c r="AM2" s="25" t="s">
        <v>73</v>
      </c>
      <c r="AN2" s="25" t="s">
        <v>74</v>
      </c>
      <c r="AP2" s="26" t="s">
        <v>312</v>
      </c>
      <c r="AQ2" s="46"/>
      <c r="AR2" s="48" t="s">
        <v>526</v>
      </c>
      <c r="AS2" s="98">
        <v>0.01</v>
      </c>
      <c r="AT2" s="65" t="s">
        <v>560</v>
      </c>
      <c r="AU2" s="25" t="s">
        <v>893</v>
      </c>
      <c r="AV2" s="71">
        <v>1</v>
      </c>
      <c r="AW2" s="25" t="s">
        <v>787</v>
      </c>
      <c r="AX2" s="71">
        <v>1</v>
      </c>
      <c r="BA2" s="51" t="s">
        <v>3</v>
      </c>
      <c r="BB2" s="52" t="s">
        <v>3</v>
      </c>
      <c r="BC2" s="52" t="s">
        <v>3</v>
      </c>
      <c r="BD2" s="648" t="s">
        <v>5</v>
      </c>
      <c r="BE2" s="648"/>
      <c r="BF2" s="648"/>
      <c r="BG2" s="648"/>
      <c r="BH2" s="649"/>
      <c r="BJ2" s="86" t="s">
        <v>362</v>
      </c>
      <c r="BL2" s="200" t="s">
        <v>528</v>
      </c>
      <c r="BN2" s="55" t="s">
        <v>329</v>
      </c>
    </row>
    <row r="3" spans="1:76" ht="13.5" customHeight="1" x14ac:dyDescent="0.2">
      <c r="A3" s="100" t="s">
        <v>573</v>
      </c>
      <c r="B3" s="101" t="s">
        <v>829</v>
      </c>
      <c r="C3" s="232" t="s">
        <v>598</v>
      </c>
      <c r="F3" s="20" t="s">
        <v>11</v>
      </c>
      <c r="G3" s="24" t="s">
        <v>75</v>
      </c>
      <c r="H3" s="25" t="s">
        <v>994</v>
      </c>
      <c r="I3" s="24" t="s">
        <v>76</v>
      </c>
      <c r="J3" s="24" t="s">
        <v>77</v>
      </c>
      <c r="K3" s="24" t="s">
        <v>78</v>
      </c>
      <c r="L3" s="24" t="s">
        <v>79</v>
      </c>
      <c r="M3" s="24" t="s">
        <v>80</v>
      </c>
      <c r="N3" s="24" t="s">
        <v>81</v>
      </c>
      <c r="O3" s="24" t="s">
        <v>82</v>
      </c>
      <c r="P3" s="24" t="s">
        <v>83</v>
      </c>
      <c r="Q3" s="24" t="s">
        <v>84</v>
      </c>
      <c r="R3" s="24" t="s">
        <v>85</v>
      </c>
      <c r="S3" s="24" t="s">
        <v>86</v>
      </c>
      <c r="T3" s="24" t="s">
        <v>87</v>
      </c>
      <c r="U3" s="24" t="s">
        <v>88</v>
      </c>
      <c r="V3" s="24" t="s">
        <v>89</v>
      </c>
      <c r="W3" s="424" t="s">
        <v>984</v>
      </c>
      <c r="X3" s="425" t="s">
        <v>985</v>
      </c>
      <c r="Y3" s="24" t="s">
        <v>90</v>
      </c>
      <c r="Z3" s="24" t="s">
        <v>91</v>
      </c>
      <c r="AA3" s="24" t="s">
        <v>92</v>
      </c>
      <c r="AB3" s="24" t="s">
        <v>93</v>
      </c>
      <c r="AC3" s="24" t="s">
        <v>94</v>
      </c>
      <c r="AD3" s="24" t="s">
        <v>95</v>
      </c>
      <c r="AE3" s="24" t="s">
        <v>96</v>
      </c>
      <c r="AF3" s="24" t="s">
        <v>97</v>
      </c>
      <c r="AG3" s="24" t="s">
        <v>98</v>
      </c>
      <c r="AH3" s="24" t="s">
        <v>99</v>
      </c>
      <c r="AI3" s="24" t="s">
        <v>100</v>
      </c>
      <c r="AJ3" s="24" t="s">
        <v>101</v>
      </c>
      <c r="AK3" s="24" t="s">
        <v>102</v>
      </c>
      <c r="AL3" s="24" t="s">
        <v>76</v>
      </c>
      <c r="AM3" s="425" t="s">
        <v>986</v>
      </c>
      <c r="AN3" s="425" t="s">
        <v>987</v>
      </c>
      <c r="AP3" s="26" t="s">
        <v>313</v>
      </c>
      <c r="AQ3" s="46"/>
      <c r="AR3" s="48" t="s">
        <v>525</v>
      </c>
      <c r="AS3" s="98">
        <v>0.5</v>
      </c>
      <c r="AT3" s="97" t="s">
        <v>561</v>
      </c>
      <c r="AU3" s="25" t="s">
        <v>355</v>
      </c>
      <c r="AV3" s="71">
        <v>2</v>
      </c>
      <c r="AW3" s="25" t="s">
        <v>352</v>
      </c>
      <c r="AX3" s="71">
        <v>2</v>
      </c>
      <c r="BA3" s="53" t="s">
        <v>3</v>
      </c>
      <c r="BB3" s="54" t="s">
        <v>3</v>
      </c>
      <c r="BC3" s="54" t="s">
        <v>3</v>
      </c>
      <c r="BD3" s="68" t="s">
        <v>787</v>
      </c>
      <c r="BE3" s="49" t="s">
        <v>352</v>
      </c>
      <c r="BF3" s="49" t="s">
        <v>354</v>
      </c>
      <c r="BG3" s="68" t="s">
        <v>788</v>
      </c>
      <c r="BH3" s="69" t="s">
        <v>789</v>
      </c>
      <c r="BJ3" s="87" t="s">
        <v>363</v>
      </c>
      <c r="BL3" s="201" t="s">
        <v>823</v>
      </c>
      <c r="BN3" s="55" t="s">
        <v>334</v>
      </c>
    </row>
    <row r="4" spans="1:76" ht="13.5" customHeight="1" x14ac:dyDescent="0.2">
      <c r="A4" s="100" t="s">
        <v>574</v>
      </c>
      <c r="B4" s="101" t="s">
        <v>575</v>
      </c>
      <c r="C4" s="232" t="s">
        <v>599</v>
      </c>
      <c r="F4" s="20" t="s">
        <v>12</v>
      </c>
      <c r="G4" s="24" t="s">
        <v>103</v>
      </c>
      <c r="H4" s="25" t="s">
        <v>104</v>
      </c>
      <c r="I4" s="24" t="s">
        <v>105</v>
      </c>
      <c r="J4" s="24" t="s">
        <v>106</v>
      </c>
      <c r="K4" s="24" t="s">
        <v>107</v>
      </c>
      <c r="L4" s="24" t="s">
        <v>108</v>
      </c>
      <c r="M4" s="24" t="s">
        <v>109</v>
      </c>
      <c r="N4" s="24" t="s">
        <v>110</v>
      </c>
      <c r="O4" s="24" t="s">
        <v>111</v>
      </c>
      <c r="P4" s="24" t="s">
        <v>112</v>
      </c>
      <c r="Q4" s="24" t="s">
        <v>113</v>
      </c>
      <c r="R4" s="24" t="s">
        <v>114</v>
      </c>
      <c r="S4" s="24" t="s">
        <v>115</v>
      </c>
      <c r="T4" s="24" t="s">
        <v>116</v>
      </c>
      <c r="U4" s="24" t="s">
        <v>117</v>
      </c>
      <c r="V4" s="24" t="s">
        <v>118</v>
      </c>
      <c r="Y4" s="24" t="s">
        <v>119</v>
      </c>
      <c r="Z4" s="24" t="s">
        <v>120</v>
      </c>
      <c r="AA4" s="24" t="s">
        <v>121</v>
      </c>
      <c r="AB4" s="24" t="s">
        <v>122</v>
      </c>
      <c r="AC4" s="24" t="s">
        <v>123</v>
      </c>
      <c r="AD4" s="24" t="s">
        <v>124</v>
      </c>
      <c r="AE4" s="24" t="s">
        <v>125</v>
      </c>
      <c r="AF4" s="24" t="s">
        <v>126</v>
      </c>
      <c r="AG4" s="24" t="s">
        <v>127</v>
      </c>
      <c r="AI4" s="24" t="s">
        <v>128</v>
      </c>
      <c r="AJ4" s="24" t="s">
        <v>121</v>
      </c>
      <c r="AK4" s="24" t="s">
        <v>129</v>
      </c>
      <c r="AL4" s="24" t="s">
        <v>130</v>
      </c>
      <c r="AP4" s="26" t="s">
        <v>41</v>
      </c>
      <c r="AQ4" s="46"/>
      <c r="AR4" s="48" t="s">
        <v>322</v>
      </c>
      <c r="AS4" s="98">
        <v>0.75</v>
      </c>
      <c r="AT4" s="65" t="s">
        <v>562</v>
      </c>
      <c r="AU4" s="25" t="s">
        <v>892</v>
      </c>
      <c r="AV4" s="71">
        <v>3</v>
      </c>
      <c r="AW4" s="25" t="s">
        <v>354</v>
      </c>
      <c r="AX4" s="71">
        <v>3</v>
      </c>
      <c r="BA4" s="53" t="s">
        <v>3</v>
      </c>
      <c r="BB4" s="54" t="s">
        <v>3</v>
      </c>
      <c r="BC4" s="54" t="s">
        <v>3</v>
      </c>
      <c r="BD4" s="49">
        <v>1</v>
      </c>
      <c r="BE4" s="49">
        <v>2</v>
      </c>
      <c r="BF4" s="49">
        <v>3</v>
      </c>
      <c r="BG4" s="49">
        <v>4</v>
      </c>
      <c r="BH4" s="50">
        <v>5</v>
      </c>
      <c r="BJ4" s="87" t="s">
        <v>364</v>
      </c>
      <c r="BN4" s="55" t="s">
        <v>339</v>
      </c>
    </row>
    <row r="5" spans="1:76" ht="13.5" customHeight="1" x14ac:dyDescent="0.2">
      <c r="A5" s="100" t="s">
        <v>576</v>
      </c>
      <c r="B5" s="101" t="s">
        <v>577</v>
      </c>
      <c r="C5" s="232" t="s">
        <v>600</v>
      </c>
      <c r="F5" s="20" t="s">
        <v>13</v>
      </c>
      <c r="G5" s="24" t="s">
        <v>131</v>
      </c>
      <c r="H5" s="25" t="s">
        <v>132</v>
      </c>
      <c r="I5" s="24" t="s">
        <v>133</v>
      </c>
      <c r="J5" s="24" t="s">
        <v>134</v>
      </c>
      <c r="K5" s="24" t="s">
        <v>135</v>
      </c>
      <c r="L5" s="24" t="s">
        <v>136</v>
      </c>
      <c r="M5" s="24" t="s">
        <v>137</v>
      </c>
      <c r="N5" s="24" t="s">
        <v>138</v>
      </c>
      <c r="O5" s="24" t="s">
        <v>139</v>
      </c>
      <c r="P5" s="24" t="s">
        <v>140</v>
      </c>
      <c r="Q5" s="24" t="s">
        <v>141</v>
      </c>
      <c r="R5" s="24" t="s">
        <v>142</v>
      </c>
      <c r="S5" s="24" t="s">
        <v>143</v>
      </c>
      <c r="T5" s="24" t="s">
        <v>144</v>
      </c>
      <c r="U5" s="24" t="s">
        <v>145</v>
      </c>
      <c r="V5" s="24" t="s">
        <v>146</v>
      </c>
      <c r="Y5" s="24" t="s">
        <v>147</v>
      </c>
      <c r="Z5" s="24" t="s">
        <v>148</v>
      </c>
      <c r="AA5" s="24" t="s">
        <v>149</v>
      </c>
      <c r="AB5" s="24" t="s">
        <v>150</v>
      </c>
      <c r="AC5" s="24" t="s">
        <v>151</v>
      </c>
      <c r="AD5" s="24" t="s">
        <v>152</v>
      </c>
      <c r="AE5" s="24" t="s">
        <v>153</v>
      </c>
      <c r="AF5" s="24" t="s">
        <v>154</v>
      </c>
      <c r="AG5" s="24" t="s">
        <v>155</v>
      </c>
      <c r="AI5" s="24" t="s">
        <v>156</v>
      </c>
      <c r="AJ5" s="24" t="s">
        <v>157</v>
      </c>
      <c r="AK5" s="24" t="s">
        <v>158</v>
      </c>
      <c r="AL5" s="24" t="s">
        <v>159</v>
      </c>
      <c r="AP5" s="26" t="s">
        <v>314</v>
      </c>
      <c r="AQ5" s="46"/>
      <c r="AR5" s="48" t="s">
        <v>323</v>
      </c>
      <c r="AS5" s="98">
        <v>1</v>
      </c>
      <c r="AT5" s="97" t="s">
        <v>327</v>
      </c>
      <c r="AU5" s="25" t="s">
        <v>351</v>
      </c>
      <c r="AV5" s="71">
        <v>4</v>
      </c>
      <c r="AW5" s="25" t="s">
        <v>788</v>
      </c>
      <c r="AX5" s="71">
        <v>4</v>
      </c>
      <c r="BA5" s="650" t="s">
        <v>4</v>
      </c>
      <c r="BB5" s="341" t="s">
        <v>893</v>
      </c>
      <c r="BC5" s="342">
        <v>5</v>
      </c>
      <c r="BD5" s="343" t="s">
        <v>333</v>
      </c>
      <c r="BE5" s="343" t="s">
        <v>346</v>
      </c>
      <c r="BF5" s="344" t="s">
        <v>342</v>
      </c>
      <c r="BG5" s="345" t="s">
        <v>345</v>
      </c>
      <c r="BH5" s="345" t="s">
        <v>347</v>
      </c>
      <c r="BJ5" s="87" t="s">
        <v>365</v>
      </c>
      <c r="BN5" s="55" t="s">
        <v>330</v>
      </c>
    </row>
    <row r="6" spans="1:76" ht="13.5" customHeight="1" x14ac:dyDescent="0.2">
      <c r="A6" s="100" t="s">
        <v>578</v>
      </c>
      <c r="B6" s="101" t="s">
        <v>579</v>
      </c>
      <c r="C6" s="232" t="s">
        <v>601</v>
      </c>
      <c r="F6" s="20" t="s">
        <v>14</v>
      </c>
      <c r="G6" s="24" t="s">
        <v>160</v>
      </c>
      <c r="I6" s="24" t="s">
        <v>161</v>
      </c>
      <c r="J6" s="25" t="s">
        <v>104</v>
      </c>
      <c r="K6" s="24" t="s">
        <v>162</v>
      </c>
      <c r="L6" s="24" t="s">
        <v>163</v>
      </c>
      <c r="M6" s="24" t="s">
        <v>164</v>
      </c>
      <c r="N6" s="24" t="s">
        <v>165</v>
      </c>
      <c r="O6" s="24" t="s">
        <v>166</v>
      </c>
      <c r="P6" s="24" t="s">
        <v>167</v>
      </c>
      <c r="Q6" s="25" t="s">
        <v>104</v>
      </c>
      <c r="R6" s="24" t="s">
        <v>168</v>
      </c>
      <c r="S6" s="24" t="s">
        <v>169</v>
      </c>
      <c r="T6" s="24" t="s">
        <v>170</v>
      </c>
      <c r="U6" s="24" t="s">
        <v>171</v>
      </c>
      <c r="V6" s="24" t="s">
        <v>172</v>
      </c>
      <c r="Y6" s="24" t="s">
        <v>173</v>
      </c>
      <c r="Z6" s="24" t="s">
        <v>174</v>
      </c>
      <c r="AA6" s="24" t="s">
        <v>175</v>
      </c>
      <c r="AB6" s="24" t="s">
        <v>176</v>
      </c>
      <c r="AC6" s="24" t="s">
        <v>177</v>
      </c>
      <c r="AD6" s="24" t="s">
        <v>178</v>
      </c>
      <c r="AE6" s="24" t="s">
        <v>179</v>
      </c>
      <c r="AF6" s="25" t="s">
        <v>104</v>
      </c>
      <c r="AG6" s="24" t="s">
        <v>180</v>
      </c>
      <c r="AI6" s="24" t="s">
        <v>181</v>
      </c>
      <c r="AJ6" s="24" t="s">
        <v>182</v>
      </c>
      <c r="AK6" s="24" t="s">
        <v>183</v>
      </c>
      <c r="AL6" s="24" t="s">
        <v>92</v>
      </c>
      <c r="AP6" s="25" t="s">
        <v>315</v>
      </c>
      <c r="AR6" s="48" t="s">
        <v>324</v>
      </c>
      <c r="AS6" s="48"/>
      <c r="AU6" s="25" t="s">
        <v>891</v>
      </c>
      <c r="AV6" s="71">
        <v>5</v>
      </c>
      <c r="AW6" s="25" t="s">
        <v>789</v>
      </c>
      <c r="AX6" s="71">
        <v>5</v>
      </c>
      <c r="BA6" s="650"/>
      <c r="BB6" s="31" t="s">
        <v>355</v>
      </c>
      <c r="BC6" s="342">
        <v>4</v>
      </c>
      <c r="BD6" s="346" t="s">
        <v>6</v>
      </c>
      <c r="BE6" s="343" t="s">
        <v>337</v>
      </c>
      <c r="BF6" s="343" t="s">
        <v>343</v>
      </c>
      <c r="BG6" s="345" t="s">
        <v>344</v>
      </c>
      <c r="BH6" s="345" t="s">
        <v>345</v>
      </c>
      <c r="BJ6" s="86" t="s">
        <v>366</v>
      </c>
      <c r="BN6" s="55" t="s">
        <v>335</v>
      </c>
    </row>
    <row r="7" spans="1:76" ht="13.5" customHeight="1" x14ac:dyDescent="0.2">
      <c r="A7" s="100" t="s">
        <v>580</v>
      </c>
      <c r="B7" s="101" t="s">
        <v>826</v>
      </c>
      <c r="C7" s="232" t="s">
        <v>602</v>
      </c>
      <c r="F7" s="20" t="s">
        <v>15</v>
      </c>
      <c r="G7" s="24" t="s">
        <v>184</v>
      </c>
      <c r="I7" s="24" t="s">
        <v>185</v>
      </c>
      <c r="K7" s="24" t="s">
        <v>186</v>
      </c>
      <c r="L7" s="24" t="s">
        <v>187</v>
      </c>
      <c r="M7" s="24" t="s">
        <v>188</v>
      </c>
      <c r="N7" s="24" t="s">
        <v>189</v>
      </c>
      <c r="O7" s="24" t="s">
        <v>190</v>
      </c>
      <c r="P7" s="25" t="s">
        <v>104</v>
      </c>
      <c r="Q7" s="25" t="s">
        <v>191</v>
      </c>
      <c r="R7" s="24" t="s">
        <v>192</v>
      </c>
      <c r="S7" s="24" t="s">
        <v>193</v>
      </c>
      <c r="T7" s="24" t="s">
        <v>194</v>
      </c>
      <c r="U7" s="24" t="s">
        <v>195</v>
      </c>
      <c r="V7" s="24" t="s">
        <v>196</v>
      </c>
      <c r="Y7" s="24" t="s">
        <v>197</v>
      </c>
      <c r="Z7" s="24" t="s">
        <v>198</v>
      </c>
      <c r="AA7" s="24" t="s">
        <v>199</v>
      </c>
      <c r="AB7" s="24" t="s">
        <v>200</v>
      </c>
      <c r="AC7" s="24" t="s">
        <v>201</v>
      </c>
      <c r="AD7" s="24" t="s">
        <v>202</v>
      </c>
      <c r="AG7" s="24" t="s">
        <v>203</v>
      </c>
      <c r="AI7" s="24" t="s">
        <v>204</v>
      </c>
      <c r="AJ7" s="25" t="s">
        <v>104</v>
      </c>
      <c r="AK7" s="24" t="s">
        <v>205</v>
      </c>
      <c r="AL7" s="24" t="s">
        <v>133</v>
      </c>
      <c r="AP7" s="25" t="s">
        <v>316</v>
      </c>
      <c r="AR7" s="48" t="s">
        <v>325</v>
      </c>
      <c r="AS7" s="48"/>
      <c r="BA7" s="650"/>
      <c r="BB7" s="347" t="s">
        <v>892</v>
      </c>
      <c r="BC7" s="342">
        <v>3</v>
      </c>
      <c r="BD7" s="348" t="s">
        <v>339</v>
      </c>
      <c r="BE7" s="346" t="s">
        <v>336</v>
      </c>
      <c r="BF7" s="343" t="s">
        <v>340</v>
      </c>
      <c r="BG7" s="345" t="s">
        <v>341</v>
      </c>
      <c r="BH7" s="345" t="s">
        <v>342</v>
      </c>
      <c r="BJ7" s="87" t="s">
        <v>367</v>
      </c>
      <c r="BN7" s="56" t="s">
        <v>331</v>
      </c>
    </row>
    <row r="8" spans="1:76" ht="13.5" customHeight="1" x14ac:dyDescent="0.2">
      <c r="A8" s="100" t="s">
        <v>581</v>
      </c>
      <c r="B8" s="101" t="s">
        <v>828</v>
      </c>
      <c r="C8" s="232" t="s">
        <v>603</v>
      </c>
      <c r="F8" s="20" t="s">
        <v>16</v>
      </c>
      <c r="G8" s="24" t="s">
        <v>206</v>
      </c>
      <c r="I8" s="24" t="s">
        <v>207</v>
      </c>
      <c r="K8" s="24" t="s">
        <v>208</v>
      </c>
      <c r="L8" s="24" t="s">
        <v>209</v>
      </c>
      <c r="M8" s="24" t="s">
        <v>210</v>
      </c>
      <c r="N8" s="24" t="s">
        <v>211</v>
      </c>
      <c r="O8" s="24" t="s">
        <v>212</v>
      </c>
      <c r="R8" s="24" t="s">
        <v>213</v>
      </c>
      <c r="T8" s="25" t="s">
        <v>104</v>
      </c>
      <c r="U8" s="24" t="s">
        <v>214</v>
      </c>
      <c r="V8" s="24" t="s">
        <v>215</v>
      </c>
      <c r="Y8" s="25" t="s">
        <v>104</v>
      </c>
      <c r="Z8" s="25" t="s">
        <v>983</v>
      </c>
      <c r="AA8" s="24" t="s">
        <v>216</v>
      </c>
      <c r="AB8" s="25" t="s">
        <v>104</v>
      </c>
      <c r="AC8" s="24" t="s">
        <v>217</v>
      </c>
      <c r="AD8" s="24" t="s">
        <v>218</v>
      </c>
      <c r="AG8" s="25" t="s">
        <v>104</v>
      </c>
      <c r="AI8" s="24" t="s">
        <v>219</v>
      </c>
      <c r="AK8" s="24" t="s">
        <v>220</v>
      </c>
      <c r="AL8" s="24" t="s">
        <v>221</v>
      </c>
      <c r="AP8" s="25" t="s">
        <v>317</v>
      </c>
      <c r="AR8" s="48" t="s">
        <v>326</v>
      </c>
      <c r="AS8" s="48"/>
      <c r="AU8" s="241" t="s">
        <v>893</v>
      </c>
      <c r="AV8" s="328">
        <v>1</v>
      </c>
      <c r="AW8" s="238" t="s">
        <v>354</v>
      </c>
      <c r="AX8" s="328">
        <v>1</v>
      </c>
      <c r="BA8" s="650"/>
      <c r="BB8" s="31" t="s">
        <v>351</v>
      </c>
      <c r="BC8" s="342">
        <v>2</v>
      </c>
      <c r="BD8" s="348" t="s">
        <v>334</v>
      </c>
      <c r="BE8" s="348" t="s">
        <v>335</v>
      </c>
      <c r="BF8" s="346" t="s">
        <v>336</v>
      </c>
      <c r="BG8" s="343" t="s">
        <v>337</v>
      </c>
      <c r="BH8" s="345" t="s">
        <v>954</v>
      </c>
      <c r="BJ8" s="87" t="s">
        <v>368</v>
      </c>
      <c r="BN8" s="56" t="s">
        <v>336</v>
      </c>
    </row>
    <row r="9" spans="1:76" ht="33.75" customHeight="1" x14ac:dyDescent="0.2">
      <c r="A9" s="100" t="s">
        <v>582</v>
      </c>
      <c r="B9" s="101" t="s">
        <v>583</v>
      </c>
      <c r="C9" s="232" t="s">
        <v>604</v>
      </c>
      <c r="F9" s="20" t="s">
        <v>17</v>
      </c>
      <c r="G9" s="24" t="s">
        <v>222</v>
      </c>
      <c r="I9" s="24" t="s">
        <v>223</v>
      </c>
      <c r="K9" s="24" t="s">
        <v>224</v>
      </c>
      <c r="L9" s="24" t="s">
        <v>237</v>
      </c>
      <c r="M9" s="24" t="s">
        <v>225</v>
      </c>
      <c r="N9" s="24" t="s">
        <v>226</v>
      </c>
      <c r="O9" s="25" t="s">
        <v>104</v>
      </c>
      <c r="R9" s="24" t="s">
        <v>227</v>
      </c>
      <c r="U9" s="24" t="s">
        <v>228</v>
      </c>
      <c r="V9" s="24" t="s">
        <v>229</v>
      </c>
      <c r="Z9" s="25" t="s">
        <v>104</v>
      </c>
      <c r="AA9" s="24" t="s">
        <v>230</v>
      </c>
      <c r="AC9" s="24" t="s">
        <v>231</v>
      </c>
      <c r="AD9" s="25" t="s">
        <v>104</v>
      </c>
      <c r="AI9" s="24" t="s">
        <v>232</v>
      </c>
      <c r="AK9" s="24" t="s">
        <v>233</v>
      </c>
      <c r="AL9" s="24" t="s">
        <v>234</v>
      </c>
      <c r="AP9" s="25" t="s">
        <v>318</v>
      </c>
      <c r="AR9" s="48" t="s">
        <v>522</v>
      </c>
      <c r="AS9" s="26"/>
      <c r="AU9" s="239" t="s">
        <v>355</v>
      </c>
      <c r="AV9" s="329">
        <v>2</v>
      </c>
      <c r="AW9" s="239" t="s">
        <v>788</v>
      </c>
      <c r="AX9" s="329">
        <v>2</v>
      </c>
      <c r="BA9" s="650"/>
      <c r="BB9" s="347" t="s">
        <v>891</v>
      </c>
      <c r="BC9" s="342">
        <v>1</v>
      </c>
      <c r="BD9" s="348" t="s">
        <v>329</v>
      </c>
      <c r="BE9" s="348" t="s">
        <v>330</v>
      </c>
      <c r="BF9" s="346" t="s">
        <v>331</v>
      </c>
      <c r="BG9" s="343" t="s">
        <v>332</v>
      </c>
      <c r="BH9" s="343" t="s">
        <v>333</v>
      </c>
      <c r="BJ9" s="87" t="s">
        <v>369</v>
      </c>
      <c r="BN9" s="56" t="s">
        <v>336</v>
      </c>
    </row>
    <row r="10" spans="1:76" ht="13.5" customHeight="1" x14ac:dyDescent="0.2">
      <c r="A10" s="100" t="s">
        <v>584</v>
      </c>
      <c r="B10" s="101" t="s">
        <v>585</v>
      </c>
      <c r="C10" s="232" t="s">
        <v>605</v>
      </c>
      <c r="F10" s="20" t="s">
        <v>18</v>
      </c>
      <c r="G10" s="24" t="s">
        <v>235</v>
      </c>
      <c r="I10" s="24" t="s">
        <v>236</v>
      </c>
      <c r="L10" s="325" t="s">
        <v>249</v>
      </c>
      <c r="M10" s="24" t="s">
        <v>238</v>
      </c>
      <c r="N10" s="24" t="s">
        <v>239</v>
      </c>
      <c r="R10" s="25" t="s">
        <v>104</v>
      </c>
      <c r="U10" s="24" t="s">
        <v>240</v>
      </c>
      <c r="V10" s="24" t="s">
        <v>241</v>
      </c>
      <c r="AA10" s="24" t="s">
        <v>242</v>
      </c>
      <c r="AC10" s="24" t="s">
        <v>243</v>
      </c>
      <c r="AI10" s="24" t="s">
        <v>244</v>
      </c>
      <c r="AK10" s="24" t="s">
        <v>245</v>
      </c>
      <c r="AL10" s="24" t="s">
        <v>246</v>
      </c>
      <c r="AP10" s="25" t="s">
        <v>319</v>
      </c>
      <c r="AR10" s="88" t="s">
        <v>523</v>
      </c>
      <c r="AU10" s="238" t="s">
        <v>892</v>
      </c>
      <c r="AV10" s="328">
        <v>3</v>
      </c>
      <c r="AW10" s="238" t="s">
        <v>789</v>
      </c>
      <c r="AX10" s="328">
        <v>3</v>
      </c>
      <c r="BJ10" s="87" t="s">
        <v>370</v>
      </c>
      <c r="BN10" s="57" t="s">
        <v>332</v>
      </c>
    </row>
    <row r="11" spans="1:76" ht="13.5" customHeight="1" x14ac:dyDescent="0.2">
      <c r="A11" s="102" t="s">
        <v>586</v>
      </c>
      <c r="B11" s="103" t="s">
        <v>830</v>
      </c>
      <c r="C11" s="232" t="s">
        <v>606</v>
      </c>
      <c r="F11" s="20" t="s">
        <v>19</v>
      </c>
      <c r="G11" s="24" t="s">
        <v>247</v>
      </c>
      <c r="I11" s="24" t="s">
        <v>248</v>
      </c>
      <c r="L11" s="325" t="s">
        <v>257</v>
      </c>
      <c r="M11" s="25" t="s">
        <v>104</v>
      </c>
      <c r="N11" s="24" t="s">
        <v>250</v>
      </c>
      <c r="U11" s="25" t="s">
        <v>104</v>
      </c>
      <c r="V11" s="24" t="s">
        <v>251</v>
      </c>
      <c r="AA11" s="25" t="s">
        <v>104</v>
      </c>
      <c r="AC11" s="25" t="s">
        <v>104</v>
      </c>
      <c r="AI11" s="24" t="s">
        <v>252</v>
      </c>
      <c r="AK11" s="24" t="s">
        <v>253</v>
      </c>
      <c r="AL11" s="24" t="s">
        <v>254</v>
      </c>
      <c r="AP11" s="25" t="s">
        <v>320</v>
      </c>
      <c r="AU11" s="239" t="s">
        <v>351</v>
      </c>
      <c r="AV11" s="329">
        <v>4</v>
      </c>
      <c r="BB11" s="49"/>
      <c r="BC11" s="68"/>
      <c r="BD11" s="49"/>
      <c r="BE11" s="44"/>
      <c r="BF11" s="44"/>
      <c r="BG11" s="44"/>
      <c r="BJ11" s="87" t="s">
        <v>371</v>
      </c>
      <c r="BN11" s="57" t="s">
        <v>333</v>
      </c>
    </row>
    <row r="12" spans="1:76" ht="42.75" x14ac:dyDescent="0.2">
      <c r="A12" s="102" t="s">
        <v>587</v>
      </c>
      <c r="B12" s="103" t="s">
        <v>588</v>
      </c>
      <c r="C12" s="232" t="s">
        <v>607</v>
      </c>
      <c r="F12" s="20" t="s">
        <v>20</v>
      </c>
      <c r="G12" s="24" t="s">
        <v>255</v>
      </c>
      <c r="I12" s="24" t="s">
        <v>256</v>
      </c>
      <c r="L12" s="325" t="s">
        <v>264</v>
      </c>
      <c r="N12" s="24" t="s">
        <v>258</v>
      </c>
      <c r="V12" s="24" t="s">
        <v>259</v>
      </c>
      <c r="AC12" s="25" t="s">
        <v>132</v>
      </c>
      <c r="AI12" s="24" t="s">
        <v>260</v>
      </c>
      <c r="AK12" s="25" t="s">
        <v>993</v>
      </c>
      <c r="AL12" s="24" t="s">
        <v>261</v>
      </c>
      <c r="AU12" s="238" t="s">
        <v>891</v>
      </c>
      <c r="AV12" s="328">
        <v>5</v>
      </c>
      <c r="BB12" s="49"/>
      <c r="BC12" s="72"/>
      <c r="BD12" s="57">
        <v>1</v>
      </c>
      <c r="BE12" s="57">
        <v>6</v>
      </c>
      <c r="BF12" s="331">
        <v>11</v>
      </c>
      <c r="BG12" s="60">
        <v>16</v>
      </c>
      <c r="BH12" s="60">
        <v>21</v>
      </c>
      <c r="BJ12" s="87" t="s">
        <v>372</v>
      </c>
      <c r="BN12" s="57" t="s">
        <v>337</v>
      </c>
      <c r="BT12" s="55" t="s">
        <v>329</v>
      </c>
      <c r="BU12" s="55" t="s">
        <v>330</v>
      </c>
      <c r="BV12" s="56" t="s">
        <v>331</v>
      </c>
      <c r="BW12" s="57" t="s">
        <v>332</v>
      </c>
      <c r="BX12" s="58" t="s">
        <v>333</v>
      </c>
    </row>
    <row r="13" spans="1:76" ht="13.5" customHeight="1" x14ac:dyDescent="0.2">
      <c r="A13" s="102" t="s">
        <v>589</v>
      </c>
      <c r="B13" s="103" t="s">
        <v>590</v>
      </c>
      <c r="C13" s="232" t="s">
        <v>608</v>
      </c>
      <c r="F13" s="20" t="s">
        <v>21</v>
      </c>
      <c r="G13" s="24" t="s">
        <v>262</v>
      </c>
      <c r="I13" s="24" t="s">
        <v>263</v>
      </c>
      <c r="L13" s="325" t="s">
        <v>270</v>
      </c>
      <c r="N13" s="24" t="s">
        <v>265</v>
      </c>
      <c r="V13" s="24" t="s">
        <v>266</v>
      </c>
      <c r="AI13" s="25" t="s">
        <v>992</v>
      </c>
      <c r="AK13" s="25" t="s">
        <v>104</v>
      </c>
      <c r="AL13" s="24" t="s">
        <v>267</v>
      </c>
      <c r="BB13" s="75"/>
      <c r="BC13" s="72"/>
      <c r="BD13" s="56">
        <v>2</v>
      </c>
      <c r="BE13" s="57">
        <v>7</v>
      </c>
      <c r="BF13" s="57">
        <v>12</v>
      </c>
      <c r="BG13" s="60">
        <v>17</v>
      </c>
      <c r="BH13" s="60">
        <v>22</v>
      </c>
      <c r="BJ13" s="87" t="s">
        <v>373</v>
      </c>
      <c r="BN13" s="57" t="s">
        <v>340</v>
      </c>
      <c r="BT13" s="55" t="s">
        <v>334</v>
      </c>
      <c r="BU13" s="55" t="s">
        <v>335</v>
      </c>
      <c r="BV13" s="56" t="s">
        <v>336</v>
      </c>
      <c r="BW13" s="57" t="s">
        <v>337</v>
      </c>
      <c r="BX13" s="59" t="s">
        <v>338</v>
      </c>
    </row>
    <row r="14" spans="1:76" ht="13.5" customHeight="1" x14ac:dyDescent="0.2">
      <c r="A14" s="102" t="s">
        <v>591</v>
      </c>
      <c r="B14" s="103" t="s">
        <v>592</v>
      </c>
      <c r="C14" s="232" t="s">
        <v>609</v>
      </c>
      <c r="F14" s="20" t="s">
        <v>22</v>
      </c>
      <c r="G14" s="24" t="s">
        <v>268</v>
      </c>
      <c r="I14" s="24" t="s">
        <v>269</v>
      </c>
      <c r="L14" s="325" t="s">
        <v>276</v>
      </c>
      <c r="N14" s="24" t="s">
        <v>271</v>
      </c>
      <c r="V14" s="24" t="s">
        <v>272</v>
      </c>
      <c r="AI14" s="25" t="s">
        <v>104</v>
      </c>
      <c r="AL14" s="24" t="s">
        <v>273</v>
      </c>
      <c r="AU14" s="238" t="s">
        <v>893</v>
      </c>
      <c r="BB14" s="75"/>
      <c r="BC14" s="73"/>
      <c r="BD14" s="55">
        <v>3</v>
      </c>
      <c r="BE14" s="56">
        <v>8</v>
      </c>
      <c r="BF14" s="57">
        <v>13</v>
      </c>
      <c r="BG14" s="60">
        <v>18</v>
      </c>
      <c r="BH14" s="60">
        <v>23</v>
      </c>
      <c r="BJ14" s="87" t="s">
        <v>374</v>
      </c>
      <c r="BN14" s="57" t="s">
        <v>346</v>
      </c>
      <c r="BT14" s="55" t="s">
        <v>339</v>
      </c>
      <c r="BU14" s="56" t="s">
        <v>336</v>
      </c>
      <c r="BV14" s="57" t="s">
        <v>340</v>
      </c>
      <c r="BW14" s="60" t="s">
        <v>341</v>
      </c>
      <c r="BX14" s="59" t="s">
        <v>342</v>
      </c>
    </row>
    <row r="15" spans="1:76" ht="27.75" customHeight="1" x14ac:dyDescent="0.2">
      <c r="A15" s="102" t="s">
        <v>593</v>
      </c>
      <c r="B15" s="103" t="s">
        <v>831</v>
      </c>
      <c r="C15" s="232" t="s">
        <v>610</v>
      </c>
      <c r="F15" s="20" t="s">
        <v>23</v>
      </c>
      <c r="G15" s="24" t="s">
        <v>274</v>
      </c>
      <c r="I15" s="24" t="s">
        <v>275</v>
      </c>
      <c r="L15" s="325" t="s">
        <v>281</v>
      </c>
      <c r="N15" s="327" t="s">
        <v>937</v>
      </c>
      <c r="V15" s="24" t="s">
        <v>277</v>
      </c>
      <c r="AL15" s="24" t="s">
        <v>278</v>
      </c>
      <c r="AU15" s="239" t="s">
        <v>355</v>
      </c>
      <c r="BB15" s="75"/>
      <c r="BC15" s="73"/>
      <c r="BD15" s="55">
        <v>4</v>
      </c>
      <c r="BE15" s="55">
        <v>9</v>
      </c>
      <c r="BF15" s="56">
        <v>14</v>
      </c>
      <c r="BG15" s="57">
        <v>19</v>
      </c>
      <c r="BH15" s="60">
        <v>24</v>
      </c>
      <c r="BJ15" s="87" t="s">
        <v>375</v>
      </c>
      <c r="BN15" s="57" t="s">
        <v>343</v>
      </c>
      <c r="BT15" s="56" t="s">
        <v>6</v>
      </c>
      <c r="BU15" s="57" t="s">
        <v>337</v>
      </c>
      <c r="BV15" s="57" t="s">
        <v>343</v>
      </c>
      <c r="BW15" s="60" t="s">
        <v>344</v>
      </c>
      <c r="BX15" s="59" t="s">
        <v>345</v>
      </c>
    </row>
    <row r="16" spans="1:76" ht="13.5" customHeight="1" x14ac:dyDescent="0.2">
      <c r="A16" s="102" t="s">
        <v>594</v>
      </c>
      <c r="B16" s="103" t="s">
        <v>827</v>
      </c>
      <c r="C16" s="232" t="s">
        <v>611</v>
      </c>
      <c r="F16" s="20" t="s">
        <v>24</v>
      </c>
      <c r="G16" s="24" t="s">
        <v>279</v>
      </c>
      <c r="I16" s="24" t="s">
        <v>280</v>
      </c>
      <c r="L16" s="325" t="s">
        <v>285</v>
      </c>
      <c r="N16" s="327" t="s">
        <v>938</v>
      </c>
      <c r="V16" s="25" t="s">
        <v>991</v>
      </c>
      <c r="AL16" s="24" t="s">
        <v>282</v>
      </c>
      <c r="AU16" s="238" t="s">
        <v>892</v>
      </c>
      <c r="BB16" s="75"/>
      <c r="BC16" s="73"/>
      <c r="BD16" s="55">
        <v>5</v>
      </c>
      <c r="BE16" s="55">
        <v>10</v>
      </c>
      <c r="BF16" s="56">
        <v>15</v>
      </c>
      <c r="BG16" s="57">
        <v>20</v>
      </c>
      <c r="BH16" s="57">
        <v>25</v>
      </c>
      <c r="BJ16" s="86" t="s">
        <v>376</v>
      </c>
      <c r="BN16" s="76" t="s">
        <v>338</v>
      </c>
      <c r="BT16" s="62" t="s">
        <v>333</v>
      </c>
      <c r="BU16" s="62" t="s">
        <v>346</v>
      </c>
      <c r="BV16" s="76" t="s">
        <v>342</v>
      </c>
      <c r="BW16" s="63" t="s">
        <v>345</v>
      </c>
      <c r="BX16" s="64" t="s">
        <v>347</v>
      </c>
    </row>
    <row r="17" spans="1:66" ht="15" x14ac:dyDescent="0.2">
      <c r="F17" s="20" t="s">
        <v>25</v>
      </c>
      <c r="G17" s="24" t="s">
        <v>283</v>
      </c>
      <c r="I17" s="24" t="s">
        <v>284</v>
      </c>
      <c r="L17" s="325" t="s">
        <v>288</v>
      </c>
      <c r="N17" s="327" t="s">
        <v>939</v>
      </c>
      <c r="V17" s="25" t="s">
        <v>104</v>
      </c>
      <c r="AL17" s="25" t="s">
        <v>988</v>
      </c>
      <c r="AU17" s="239" t="s">
        <v>351</v>
      </c>
      <c r="BB17" s="49"/>
      <c r="BC17" s="72"/>
      <c r="BD17" s="49"/>
      <c r="BE17" s="44"/>
      <c r="BF17" s="44"/>
      <c r="BG17" s="44"/>
      <c r="BH17" s="70"/>
      <c r="BJ17" s="87" t="s">
        <v>377</v>
      </c>
      <c r="BN17" s="76" t="s">
        <v>341</v>
      </c>
    </row>
    <row r="18" spans="1:66" ht="15" x14ac:dyDescent="0.2">
      <c r="A18" s="42"/>
      <c r="B18" s="43"/>
      <c r="F18" s="20" t="s">
        <v>26</v>
      </c>
      <c r="G18" s="24" t="s">
        <v>286</v>
      </c>
      <c r="I18" s="24" t="s">
        <v>287</v>
      </c>
      <c r="L18" s="325" t="s">
        <v>290</v>
      </c>
      <c r="N18" s="327" t="s">
        <v>940</v>
      </c>
      <c r="AL18" s="25" t="s">
        <v>104</v>
      </c>
      <c r="AU18" s="238" t="s">
        <v>891</v>
      </c>
      <c r="BA18" s="650" t="s">
        <v>4</v>
      </c>
      <c r="BB18" s="341" t="s">
        <v>893</v>
      </c>
      <c r="BC18" s="342">
        <v>5</v>
      </c>
      <c r="BD18" s="346" t="s">
        <v>947</v>
      </c>
      <c r="BE18" s="343" t="s">
        <v>950</v>
      </c>
      <c r="BF18" s="345" t="s">
        <v>951</v>
      </c>
      <c r="BG18" s="44"/>
      <c r="BH18" s="49"/>
      <c r="BJ18" s="87" t="s">
        <v>378</v>
      </c>
      <c r="BN18" s="76" t="s">
        <v>342</v>
      </c>
    </row>
    <row r="19" spans="1:66" ht="15" x14ac:dyDescent="0.25">
      <c r="A19" s="226" t="s">
        <v>837</v>
      </c>
      <c r="B19" s="227" t="s">
        <v>308</v>
      </c>
      <c r="C19" s="234" t="s">
        <v>596</v>
      </c>
      <c r="F19" s="20" t="s">
        <v>27</v>
      </c>
      <c r="G19" s="24" t="s">
        <v>289</v>
      </c>
      <c r="I19" s="25" t="s">
        <v>989</v>
      </c>
      <c r="L19" s="327" t="s">
        <v>990</v>
      </c>
      <c r="N19" s="327" t="s">
        <v>941</v>
      </c>
      <c r="BA19" s="650"/>
      <c r="BB19" s="31" t="s">
        <v>355</v>
      </c>
      <c r="BC19" s="342">
        <v>4</v>
      </c>
      <c r="BD19" s="346" t="s">
        <v>945</v>
      </c>
      <c r="BE19" s="343" t="s">
        <v>949</v>
      </c>
      <c r="BF19" s="345" t="s">
        <v>952</v>
      </c>
      <c r="BG19" s="44"/>
      <c r="BH19" s="70"/>
      <c r="BJ19" s="87" t="s">
        <v>379</v>
      </c>
      <c r="BN19" s="76" t="s">
        <v>344</v>
      </c>
    </row>
    <row r="20" spans="1:66" ht="24.75" thickBot="1" x14ac:dyDescent="0.25">
      <c r="A20" s="225" t="s">
        <v>41</v>
      </c>
      <c r="B20" s="228" t="s">
        <v>858</v>
      </c>
      <c r="C20" s="230"/>
      <c r="F20" s="20" t="s">
        <v>306</v>
      </c>
      <c r="G20" s="24" t="s">
        <v>291</v>
      </c>
      <c r="I20" s="25" t="s">
        <v>104</v>
      </c>
      <c r="L20" s="326"/>
      <c r="N20" s="327" t="s">
        <v>942</v>
      </c>
      <c r="AR20" s="25" t="s">
        <v>770</v>
      </c>
      <c r="AS20" s="25" t="s">
        <v>767</v>
      </c>
      <c r="AT20" s="25" t="s">
        <v>768</v>
      </c>
      <c r="BA20" s="650"/>
      <c r="BB20" s="347" t="s">
        <v>892</v>
      </c>
      <c r="BC20" s="342">
        <v>3</v>
      </c>
      <c r="BD20" s="346" t="s">
        <v>946</v>
      </c>
      <c r="BE20" s="343" t="s">
        <v>948</v>
      </c>
      <c r="BF20" s="345" t="s">
        <v>953</v>
      </c>
      <c r="BG20" s="44"/>
      <c r="BJ20" s="87" t="s">
        <v>380</v>
      </c>
      <c r="BN20" s="76" t="s">
        <v>345</v>
      </c>
    </row>
    <row r="21" spans="1:66" ht="36.75" thickBot="1" x14ac:dyDescent="0.25">
      <c r="A21" s="225" t="s">
        <v>838</v>
      </c>
      <c r="B21" s="228" t="s">
        <v>859</v>
      </c>
      <c r="C21" s="230" t="s">
        <v>864</v>
      </c>
      <c r="F21" s="22" t="s">
        <v>28</v>
      </c>
      <c r="G21" s="24" t="s">
        <v>292</v>
      </c>
      <c r="L21" s="326"/>
      <c r="AR21" s="642" t="s">
        <v>763</v>
      </c>
      <c r="AS21" s="111" t="s">
        <v>1008</v>
      </c>
      <c r="AT21" s="112">
        <v>15</v>
      </c>
      <c r="AV21" s="123" t="s">
        <v>775</v>
      </c>
      <c r="AW21" s="25">
        <v>5</v>
      </c>
      <c r="BA21" s="650"/>
      <c r="BB21" s="31" t="s">
        <v>351</v>
      </c>
      <c r="BC21" s="342">
        <v>2</v>
      </c>
      <c r="BD21" s="348" t="s">
        <v>944</v>
      </c>
      <c r="BE21" s="346" t="s">
        <v>945</v>
      </c>
      <c r="BF21" s="343" t="s">
        <v>949</v>
      </c>
      <c r="BJ21" s="87" t="s">
        <v>381</v>
      </c>
      <c r="BN21" s="76" t="s">
        <v>347</v>
      </c>
    </row>
    <row r="22" spans="1:66" ht="48.75" thickBot="1" x14ac:dyDescent="0.25">
      <c r="A22" s="225" t="s">
        <v>301</v>
      </c>
      <c r="B22" s="228" t="s">
        <v>860</v>
      </c>
      <c r="C22" s="235" t="s">
        <v>865</v>
      </c>
      <c r="F22" s="20" t="s">
        <v>29</v>
      </c>
      <c r="G22" s="24" t="s">
        <v>293</v>
      </c>
      <c r="AR22" s="644"/>
      <c r="AS22" s="111" t="s">
        <v>1009</v>
      </c>
      <c r="AT22" s="112">
        <v>0</v>
      </c>
      <c r="AV22" s="124" t="s">
        <v>353</v>
      </c>
      <c r="AW22" s="25">
        <v>3</v>
      </c>
      <c r="BA22" s="650"/>
      <c r="BB22" s="347" t="s">
        <v>891</v>
      </c>
      <c r="BC22" s="342">
        <v>1</v>
      </c>
      <c r="BD22" s="348" t="s">
        <v>943</v>
      </c>
      <c r="BE22" s="348" t="s">
        <v>944</v>
      </c>
      <c r="BF22" s="346" t="s">
        <v>945</v>
      </c>
      <c r="BJ22" s="87" t="s">
        <v>382</v>
      </c>
    </row>
    <row r="23" spans="1:66" ht="24.75" thickBot="1" x14ac:dyDescent="0.25">
      <c r="A23" s="225" t="s">
        <v>286</v>
      </c>
      <c r="B23" s="228" t="s">
        <v>861</v>
      </c>
      <c r="C23" s="230" t="s">
        <v>866</v>
      </c>
      <c r="F23" s="20" t="s">
        <v>30</v>
      </c>
      <c r="G23" s="24" t="s">
        <v>294</v>
      </c>
      <c r="AR23" s="651" t="s">
        <v>1005</v>
      </c>
      <c r="AS23" s="111" t="s">
        <v>998</v>
      </c>
      <c r="AT23" s="113">
        <v>15</v>
      </c>
      <c r="AV23" s="125" t="s">
        <v>776</v>
      </c>
      <c r="AW23" s="25">
        <v>1</v>
      </c>
      <c r="BB23" s="75"/>
      <c r="BC23" s="24"/>
      <c r="BD23" s="25">
        <v>5</v>
      </c>
      <c r="BE23" s="25">
        <v>10</v>
      </c>
      <c r="BF23" s="25">
        <v>20</v>
      </c>
      <c r="BJ23" s="87" t="s">
        <v>383</v>
      </c>
    </row>
    <row r="24" spans="1:66" ht="24.75" thickBot="1" x14ac:dyDescent="0.25">
      <c r="A24" s="225" t="s">
        <v>854</v>
      </c>
      <c r="B24" s="228" t="s">
        <v>862</v>
      </c>
      <c r="C24" s="230" t="s">
        <v>863</v>
      </c>
      <c r="F24" s="20" t="s">
        <v>31</v>
      </c>
      <c r="G24" s="24" t="s">
        <v>295</v>
      </c>
      <c r="AR24" s="652"/>
      <c r="AS24" s="111" t="s">
        <v>999</v>
      </c>
      <c r="AT24" s="112">
        <v>10</v>
      </c>
      <c r="BB24" s="49"/>
      <c r="BC24" s="24"/>
      <c r="BD24" s="49" t="s">
        <v>354</v>
      </c>
      <c r="BE24" s="68" t="s">
        <v>788</v>
      </c>
      <c r="BF24" s="69" t="s">
        <v>789</v>
      </c>
      <c r="BJ24" s="87" t="s">
        <v>384</v>
      </c>
    </row>
    <row r="25" spans="1:66" ht="36.75" thickBot="1" x14ac:dyDescent="0.25">
      <c r="A25" s="225" t="s">
        <v>839</v>
      </c>
      <c r="B25" s="228" t="s">
        <v>867</v>
      </c>
      <c r="C25" s="230" t="s">
        <v>868</v>
      </c>
      <c r="F25" s="20" t="s">
        <v>32</v>
      </c>
      <c r="G25" s="24" t="s">
        <v>296</v>
      </c>
      <c r="AR25" s="652"/>
      <c r="AS25" s="111" t="s">
        <v>1000</v>
      </c>
      <c r="AT25" s="113">
        <v>0</v>
      </c>
      <c r="BB25" s="75"/>
      <c r="BC25" s="24"/>
      <c r="BJ25" s="87" t="s">
        <v>385</v>
      </c>
    </row>
    <row r="26" spans="1:66" ht="60.75" thickBot="1" x14ac:dyDescent="0.25">
      <c r="A26" s="225" t="s">
        <v>869</v>
      </c>
      <c r="B26" s="228" t="s">
        <v>870</v>
      </c>
      <c r="C26" s="230" t="s">
        <v>871</v>
      </c>
      <c r="F26" s="20" t="s">
        <v>33</v>
      </c>
      <c r="G26" s="24" t="s">
        <v>297</v>
      </c>
      <c r="AR26" s="653"/>
      <c r="AS26" s="111"/>
      <c r="AT26" s="112"/>
      <c r="BB26" s="49"/>
      <c r="BC26" s="24"/>
      <c r="BD26" s="56">
        <v>26</v>
      </c>
      <c r="BE26" s="57">
        <v>31</v>
      </c>
      <c r="BF26" s="60">
        <v>36</v>
      </c>
      <c r="BJ26" s="86" t="s">
        <v>386</v>
      </c>
    </row>
    <row r="27" spans="1:66" ht="60.75" thickBot="1" x14ac:dyDescent="0.25">
      <c r="A27" s="225" t="s">
        <v>298</v>
      </c>
      <c r="B27" s="228" t="s">
        <v>873</v>
      </c>
      <c r="C27" s="230" t="s">
        <v>872</v>
      </c>
      <c r="F27" s="20" t="s">
        <v>34</v>
      </c>
      <c r="G27" s="24" t="s">
        <v>298</v>
      </c>
      <c r="AR27" s="642" t="s">
        <v>1001</v>
      </c>
      <c r="AS27" s="111" t="s">
        <v>1002</v>
      </c>
      <c r="AT27" s="112">
        <v>15</v>
      </c>
      <c r="BB27" s="49"/>
      <c r="BC27" s="24"/>
      <c r="BD27" s="56">
        <v>27</v>
      </c>
      <c r="BE27" s="57">
        <v>32</v>
      </c>
      <c r="BF27" s="60">
        <v>37</v>
      </c>
      <c r="BJ27" s="87" t="s">
        <v>387</v>
      </c>
    </row>
    <row r="28" spans="1:66" ht="48.75" thickBot="1" x14ac:dyDescent="0.25">
      <c r="A28" s="225" t="s">
        <v>840</v>
      </c>
      <c r="B28" s="228" t="s">
        <v>874</v>
      </c>
      <c r="C28" s="230" t="s">
        <v>875</v>
      </c>
      <c r="F28" s="20" t="s">
        <v>307</v>
      </c>
      <c r="G28" s="24" t="s">
        <v>299</v>
      </c>
      <c r="AR28" s="644"/>
      <c r="AS28" s="111" t="s">
        <v>1003</v>
      </c>
      <c r="AT28" s="113">
        <v>5</v>
      </c>
      <c r="BB28" s="75"/>
      <c r="BC28" s="24"/>
      <c r="BD28" s="56">
        <v>28</v>
      </c>
      <c r="BE28" s="57">
        <v>33</v>
      </c>
      <c r="BF28" s="60">
        <v>38</v>
      </c>
      <c r="BJ28" s="87" t="s">
        <v>388</v>
      </c>
    </row>
    <row r="29" spans="1:66" ht="24.75" thickBot="1" x14ac:dyDescent="0.25">
      <c r="A29" s="225" t="s">
        <v>841</v>
      </c>
      <c r="B29" s="228" t="s">
        <v>876</v>
      </c>
      <c r="C29" s="230" t="s">
        <v>877</v>
      </c>
      <c r="F29" s="20" t="s">
        <v>35</v>
      </c>
      <c r="G29" s="24" t="s">
        <v>300</v>
      </c>
      <c r="AR29" s="644"/>
      <c r="AS29" s="111" t="s">
        <v>1004</v>
      </c>
      <c r="AT29" s="112">
        <v>0</v>
      </c>
      <c r="BB29" s="49"/>
      <c r="BC29" s="24"/>
      <c r="BD29" s="55">
        <v>29</v>
      </c>
      <c r="BE29" s="56">
        <v>34</v>
      </c>
      <c r="BF29" s="57">
        <v>39</v>
      </c>
      <c r="BJ29" s="87" t="s">
        <v>389</v>
      </c>
    </row>
    <row r="30" spans="1:66" ht="15.75" thickBot="1" x14ac:dyDescent="0.25">
      <c r="A30" s="225" t="s">
        <v>842</v>
      </c>
      <c r="B30" s="228"/>
      <c r="C30" s="230"/>
      <c r="F30" s="20" t="s">
        <v>36</v>
      </c>
      <c r="G30" s="24" t="s">
        <v>301</v>
      </c>
      <c r="AR30" s="643"/>
      <c r="AS30" s="111"/>
      <c r="AT30" s="113"/>
      <c r="AV30" s="71" t="s">
        <v>761</v>
      </c>
      <c r="BB30" s="75"/>
      <c r="BC30" s="24"/>
      <c r="BD30" s="55">
        <v>30</v>
      </c>
      <c r="BE30" s="55">
        <v>35</v>
      </c>
      <c r="BF30" s="56">
        <v>40</v>
      </c>
      <c r="BJ30" s="87" t="s">
        <v>390</v>
      </c>
    </row>
    <row r="31" spans="1:66" ht="36.75" thickBot="1" x14ac:dyDescent="0.25">
      <c r="A31" s="225" t="s">
        <v>843</v>
      </c>
      <c r="B31" s="228" t="s">
        <v>878</v>
      </c>
      <c r="C31" s="230" t="s">
        <v>879</v>
      </c>
      <c r="F31" s="20" t="s">
        <v>37</v>
      </c>
      <c r="G31" s="24" t="s">
        <v>302</v>
      </c>
      <c r="AR31" s="642" t="s">
        <v>764</v>
      </c>
      <c r="AS31" s="111" t="s">
        <v>798</v>
      </c>
      <c r="AT31" s="112">
        <v>5</v>
      </c>
      <c r="AV31" s="71" t="s">
        <v>791</v>
      </c>
      <c r="BB31" s="49"/>
      <c r="BC31" s="24"/>
      <c r="BJ31" s="87" t="s">
        <v>391</v>
      </c>
    </row>
    <row r="32" spans="1:66" ht="15.75" thickBot="1" x14ac:dyDescent="0.25">
      <c r="A32" s="225" t="s">
        <v>844</v>
      </c>
      <c r="B32" s="228"/>
      <c r="C32" s="230"/>
      <c r="F32" s="20" t="s">
        <v>38</v>
      </c>
      <c r="G32" s="24" t="s">
        <v>303</v>
      </c>
      <c r="AR32" s="643"/>
      <c r="AS32" s="111" t="s">
        <v>765</v>
      </c>
      <c r="AT32" s="113">
        <v>1</v>
      </c>
      <c r="AV32" s="71" t="s">
        <v>792</v>
      </c>
      <c r="BB32" s="49"/>
      <c r="BC32" s="24"/>
      <c r="BD32" s="49"/>
      <c r="BE32" s="49"/>
      <c r="BF32" s="49"/>
      <c r="BG32" s="49"/>
      <c r="BH32" s="49"/>
      <c r="BJ32" s="87" t="s">
        <v>392</v>
      </c>
    </row>
    <row r="33" spans="1:62" ht="15.75" thickBot="1" x14ac:dyDescent="0.25">
      <c r="A33" s="225" t="s">
        <v>845</v>
      </c>
      <c r="B33" s="228"/>
      <c r="C33" s="230"/>
      <c r="F33" s="23" t="s">
        <v>39</v>
      </c>
      <c r="G33" s="24" t="s">
        <v>304</v>
      </c>
      <c r="AR33" s="642" t="s">
        <v>766</v>
      </c>
      <c r="AS33" s="111" t="s">
        <v>835</v>
      </c>
      <c r="AT33" s="112">
        <v>5</v>
      </c>
      <c r="AV33" s="71" t="s">
        <v>793</v>
      </c>
      <c r="BB33" s="75"/>
      <c r="BC33" s="24"/>
      <c r="BD33" s="49"/>
      <c r="BE33" s="49"/>
      <c r="BF33" s="49"/>
      <c r="BG33" s="49"/>
      <c r="BH33" s="49"/>
      <c r="BJ33" s="87" t="s">
        <v>393</v>
      </c>
    </row>
    <row r="34" spans="1:62" ht="15.75" thickBot="1" x14ac:dyDescent="0.25">
      <c r="A34" s="225" t="s">
        <v>846</v>
      </c>
      <c r="B34" s="228"/>
      <c r="C34" s="230"/>
      <c r="F34" s="20" t="s">
        <v>40</v>
      </c>
      <c r="G34" s="24"/>
      <c r="AR34" s="644"/>
      <c r="AS34" s="111" t="s">
        <v>836</v>
      </c>
      <c r="AT34" s="112">
        <v>1</v>
      </c>
      <c r="AV34" s="71" t="s">
        <v>794</v>
      </c>
      <c r="BB34" s="49"/>
      <c r="BC34" s="24"/>
      <c r="BD34" s="49"/>
      <c r="BE34" s="49"/>
      <c r="BF34" s="49"/>
      <c r="BG34" s="49"/>
      <c r="BH34" s="49"/>
      <c r="BJ34" s="87" t="s">
        <v>394</v>
      </c>
    </row>
    <row r="35" spans="1:62" ht="15.75" thickBot="1" x14ac:dyDescent="0.25">
      <c r="A35" s="225" t="s">
        <v>274</v>
      </c>
      <c r="B35" s="228"/>
      <c r="C35" s="230"/>
      <c r="F35" s="25" t="s">
        <v>595</v>
      </c>
      <c r="G35" s="24"/>
      <c r="AR35" s="643"/>
      <c r="AV35" s="71" t="s">
        <v>795</v>
      </c>
      <c r="BB35" s="75"/>
      <c r="BC35" s="24"/>
      <c r="BD35" s="49"/>
      <c r="BE35" s="49"/>
      <c r="BF35" s="49"/>
      <c r="BG35" s="49"/>
      <c r="BH35" s="49"/>
      <c r="BJ35" s="87" t="s">
        <v>395</v>
      </c>
    </row>
    <row r="36" spans="1:62" ht="38.25" x14ac:dyDescent="0.25">
      <c r="A36" s="237" t="s">
        <v>268</v>
      </c>
      <c r="B36" s="236" t="s">
        <v>880</v>
      </c>
      <c r="C36" s="230" t="s">
        <v>881</v>
      </c>
      <c r="G36" s="27"/>
      <c r="AV36" s="71" t="s">
        <v>963</v>
      </c>
      <c r="BB36" s="49"/>
      <c r="BC36" s="24"/>
      <c r="BD36" s="49"/>
      <c r="BE36" s="49"/>
      <c r="BF36" s="49"/>
      <c r="BG36" s="49"/>
      <c r="BH36" s="49"/>
      <c r="BJ36" s="87" t="s">
        <v>396</v>
      </c>
    </row>
    <row r="37" spans="1:62" ht="15" x14ac:dyDescent="0.25">
      <c r="A37" s="237"/>
      <c r="B37" s="236"/>
      <c r="C37" s="230"/>
      <c r="G37" s="27"/>
      <c r="AV37" s="71" t="s">
        <v>1079</v>
      </c>
      <c r="BB37" s="49"/>
      <c r="BC37" s="24"/>
      <c r="BD37" s="49"/>
      <c r="BE37" s="49"/>
      <c r="BF37" s="49"/>
      <c r="BG37" s="49"/>
      <c r="BH37" s="49"/>
      <c r="BJ37" s="453"/>
    </row>
    <row r="38" spans="1:62" ht="15.75" thickBot="1" x14ac:dyDescent="0.25">
      <c r="A38" s="225" t="s">
        <v>847</v>
      </c>
      <c r="B38" s="229"/>
      <c r="C38" s="230"/>
      <c r="AR38" s="25" t="s">
        <v>771</v>
      </c>
      <c r="AS38" s="25" t="s">
        <v>767</v>
      </c>
      <c r="AT38" s="25" t="s">
        <v>768</v>
      </c>
      <c r="AV38" s="71" t="s">
        <v>796</v>
      </c>
      <c r="BB38" s="44"/>
      <c r="BC38" s="44"/>
      <c r="BD38" s="49"/>
      <c r="BE38" s="49"/>
      <c r="BF38" s="49"/>
      <c r="BG38" s="49"/>
      <c r="BH38" s="49"/>
      <c r="BJ38" s="87" t="s">
        <v>397</v>
      </c>
    </row>
    <row r="39" spans="1:62" ht="15.75" thickBot="1" x14ac:dyDescent="0.25">
      <c r="A39" s="225" t="s">
        <v>292</v>
      </c>
      <c r="B39" s="229"/>
      <c r="C39" s="230"/>
      <c r="AR39" s="645" t="s">
        <v>772</v>
      </c>
      <c r="AS39" s="111" t="s">
        <v>1010</v>
      </c>
      <c r="AT39" s="113" t="s">
        <v>775</v>
      </c>
      <c r="AU39" s="25">
        <v>5</v>
      </c>
      <c r="AV39" s="71" t="s">
        <v>797</v>
      </c>
      <c r="BB39" s="44"/>
      <c r="BC39" s="44"/>
      <c r="BD39" s="49"/>
      <c r="BE39" s="49"/>
      <c r="BF39" s="49"/>
      <c r="BG39" s="49"/>
      <c r="BH39" s="49"/>
      <c r="BJ39" s="87" t="s">
        <v>398</v>
      </c>
    </row>
    <row r="40" spans="1:62" ht="26.25" thickBot="1" x14ac:dyDescent="0.25">
      <c r="A40" s="237" t="s">
        <v>883</v>
      </c>
      <c r="B40" s="229" t="s">
        <v>882</v>
      </c>
      <c r="C40" s="230" t="s">
        <v>884</v>
      </c>
      <c r="I40" s="23"/>
      <c r="AR40" s="646"/>
      <c r="AS40" s="111" t="s">
        <v>1011</v>
      </c>
      <c r="AT40" s="112" t="s">
        <v>353</v>
      </c>
      <c r="AU40" s="25">
        <v>3</v>
      </c>
      <c r="AV40" s="71" t="str">
        <f>AS32</f>
        <v>No Establecida</v>
      </c>
      <c r="BB40" s="44"/>
      <c r="BC40" s="44"/>
      <c r="BJ40" s="87" t="s">
        <v>399</v>
      </c>
    </row>
    <row r="41" spans="1:62" ht="16.5" thickBot="1" x14ac:dyDescent="0.25">
      <c r="A41" s="225" t="s">
        <v>848</v>
      </c>
      <c r="B41" s="229"/>
      <c r="C41" s="230"/>
      <c r="AR41" s="647"/>
      <c r="AS41" s="111" t="s">
        <v>1012</v>
      </c>
      <c r="AT41" s="113" t="s">
        <v>776</v>
      </c>
      <c r="AU41" s="25">
        <v>1</v>
      </c>
      <c r="BB41" s="44"/>
      <c r="BC41" s="44"/>
      <c r="BJ41" s="86" t="s">
        <v>400</v>
      </c>
    </row>
    <row r="42" spans="1:62" ht="15" x14ac:dyDescent="0.2">
      <c r="A42" s="225" t="s">
        <v>849</v>
      </c>
      <c r="B42" s="229"/>
      <c r="C42" s="230"/>
      <c r="BB42" s="44"/>
      <c r="BC42" s="44"/>
      <c r="BJ42" s="87" t="s">
        <v>401</v>
      </c>
    </row>
    <row r="43" spans="1:62" ht="51.75" thickBot="1" x14ac:dyDescent="0.25">
      <c r="A43" s="225" t="s">
        <v>206</v>
      </c>
      <c r="B43" s="236" t="s">
        <v>885</v>
      </c>
      <c r="C43" s="230" t="s">
        <v>886</v>
      </c>
      <c r="AR43" s="25" t="s">
        <v>773</v>
      </c>
      <c r="AS43" s="25" t="s">
        <v>767</v>
      </c>
      <c r="AT43" s="25" t="s">
        <v>768</v>
      </c>
      <c r="BB43" s="44"/>
      <c r="BC43" s="44"/>
      <c r="BJ43" s="87" t="s">
        <v>402</v>
      </c>
    </row>
    <row r="44" spans="1:62" ht="15.75" thickBot="1" x14ac:dyDescent="0.25">
      <c r="A44" s="225" t="s">
        <v>850</v>
      </c>
      <c r="B44" s="229"/>
      <c r="C44" s="230"/>
      <c r="AR44" s="645" t="s">
        <v>774</v>
      </c>
      <c r="AS44" s="111" t="s">
        <v>919</v>
      </c>
      <c r="AT44" s="113" t="s">
        <v>956</v>
      </c>
      <c r="AU44" s="25">
        <v>5</v>
      </c>
      <c r="BB44" s="44"/>
      <c r="BC44" s="44"/>
      <c r="BJ44" s="87" t="s">
        <v>403</v>
      </c>
    </row>
    <row r="45" spans="1:62" ht="15.75" thickBot="1" x14ac:dyDescent="0.25">
      <c r="A45" s="225" t="s">
        <v>293</v>
      </c>
      <c r="B45" s="229"/>
      <c r="C45" s="230"/>
      <c r="AR45" s="646"/>
      <c r="AS45" s="111" t="s">
        <v>918</v>
      </c>
      <c r="AT45" s="112" t="s">
        <v>957</v>
      </c>
      <c r="AU45" s="25">
        <v>3</v>
      </c>
      <c r="BB45" s="44"/>
      <c r="BC45" s="44"/>
      <c r="BJ45" s="87" t="s">
        <v>404</v>
      </c>
    </row>
    <row r="46" spans="1:62" ht="51.75" thickBot="1" x14ac:dyDescent="0.25">
      <c r="A46" s="225" t="s">
        <v>851</v>
      </c>
      <c r="B46" s="236" t="s">
        <v>887</v>
      </c>
      <c r="C46" s="235" t="s">
        <v>888</v>
      </c>
      <c r="AR46" s="647"/>
      <c r="AS46" s="111" t="s">
        <v>917</v>
      </c>
      <c r="AT46" s="113" t="s">
        <v>958</v>
      </c>
      <c r="AU46" s="25">
        <v>1</v>
      </c>
      <c r="BB46" s="44"/>
      <c r="BC46" s="44"/>
      <c r="BJ46" s="87" t="s">
        <v>405</v>
      </c>
    </row>
    <row r="47" spans="1:62" ht="51.75" thickBot="1" x14ac:dyDescent="0.3">
      <c r="A47" s="225" t="s">
        <v>235</v>
      </c>
      <c r="B47" s="236" t="s">
        <v>889</v>
      </c>
      <c r="C47" s="230" t="s">
        <v>890</v>
      </c>
      <c r="AT47" s="116" t="s">
        <v>779</v>
      </c>
      <c r="AU47"/>
      <c r="BB47" s="44"/>
      <c r="BC47" s="44"/>
      <c r="BJ47" s="87" t="s">
        <v>406</v>
      </c>
    </row>
    <row r="48" spans="1:62" ht="15.75" thickBot="1" x14ac:dyDescent="0.3">
      <c r="A48" s="225" t="s">
        <v>296</v>
      </c>
      <c r="B48" s="229"/>
      <c r="C48" s="230"/>
      <c r="AR48" s="115" t="s">
        <v>778</v>
      </c>
      <c r="AS48" s="119"/>
      <c r="AT48" s="120"/>
      <c r="AU48"/>
      <c r="AV48" s="117"/>
      <c r="BB48" s="44"/>
      <c r="BC48" s="44"/>
      <c r="BJ48" s="87" t="s">
        <v>407</v>
      </c>
    </row>
    <row r="49" spans="1:62" ht="15.75" thickBot="1" x14ac:dyDescent="0.3">
      <c r="A49" s="225"/>
      <c r="B49" s="229"/>
      <c r="C49" s="230"/>
      <c r="AR49" s="361" t="s">
        <v>959</v>
      </c>
      <c r="AS49" s="361" t="s">
        <v>960</v>
      </c>
      <c r="AT49" s="362" t="s">
        <v>961</v>
      </c>
      <c r="AU49"/>
      <c r="AV49" s="359"/>
      <c r="BB49" s="44"/>
      <c r="BC49" s="44"/>
      <c r="BJ49" s="87"/>
    </row>
    <row r="50" spans="1:62" ht="15.75" thickBot="1" x14ac:dyDescent="0.3">
      <c r="A50" s="225" t="s">
        <v>852</v>
      </c>
      <c r="B50" s="229"/>
      <c r="C50" s="230"/>
      <c r="AR50" s="114" t="str">
        <f>$AV$21</f>
        <v>FUERTE</v>
      </c>
      <c r="AS50" s="121" t="str">
        <f>AT39</f>
        <v>FUERTE</v>
      </c>
      <c r="AT50" s="118">
        <v>100</v>
      </c>
      <c r="AU50"/>
      <c r="AV50" s="114"/>
      <c r="BB50" s="44"/>
      <c r="BC50" s="44"/>
      <c r="BJ50" s="87" t="s">
        <v>408</v>
      </c>
    </row>
    <row r="51" spans="1:62" ht="15.75" thickBot="1" x14ac:dyDescent="0.3">
      <c r="A51" s="225" t="s">
        <v>853</v>
      </c>
      <c r="B51" s="229"/>
      <c r="C51" s="230"/>
      <c r="AR51" s="114" t="str">
        <f t="shared" ref="AR51" si="0">$AV$21</f>
        <v>FUERTE</v>
      </c>
      <c r="AS51" s="121" t="str">
        <f>AT40</f>
        <v>MODERADO</v>
      </c>
      <c r="AT51" s="118">
        <v>50</v>
      </c>
      <c r="AU51"/>
      <c r="AV51" s="360"/>
      <c r="BB51" s="44"/>
      <c r="BC51" s="44"/>
      <c r="BJ51" s="87" t="s">
        <v>409</v>
      </c>
    </row>
    <row r="52" spans="1:62" ht="15.75" thickBot="1" x14ac:dyDescent="0.3">
      <c r="AR52" s="114" t="s">
        <v>775</v>
      </c>
      <c r="AS52" s="121" t="s">
        <v>1014</v>
      </c>
      <c r="AT52" s="118">
        <v>0</v>
      </c>
      <c r="AU52"/>
      <c r="AV52" s="360"/>
      <c r="BB52" s="44"/>
      <c r="BC52" s="44"/>
      <c r="BJ52" s="87" t="s">
        <v>410</v>
      </c>
    </row>
    <row r="53" spans="1:62" ht="15.75" thickBot="1" x14ac:dyDescent="0.3">
      <c r="A53" s="243" t="s">
        <v>903</v>
      </c>
      <c r="AR53" s="114" t="s">
        <v>353</v>
      </c>
      <c r="AS53" s="121" t="s">
        <v>775</v>
      </c>
      <c r="AT53" s="118">
        <v>50</v>
      </c>
      <c r="AU53"/>
      <c r="AV53" s="360"/>
      <c r="BJ53" s="87" t="s">
        <v>411</v>
      </c>
    </row>
    <row r="54" spans="1:62" ht="15.75" thickBot="1" x14ac:dyDescent="0.3">
      <c r="A54" s="44" t="s">
        <v>897</v>
      </c>
      <c r="AR54" s="114" t="s">
        <v>353</v>
      </c>
      <c r="AS54" s="121" t="s">
        <v>353</v>
      </c>
      <c r="AT54" s="118">
        <v>50</v>
      </c>
      <c r="AU54"/>
      <c r="AV54" s="360"/>
      <c r="BJ54" s="87" t="s">
        <v>412</v>
      </c>
    </row>
    <row r="55" spans="1:62" ht="15.75" thickBot="1" x14ac:dyDescent="0.3">
      <c r="A55" s="44" t="s">
        <v>898</v>
      </c>
      <c r="AR55" s="114" t="s">
        <v>353</v>
      </c>
      <c r="AS55" s="121" t="s">
        <v>1014</v>
      </c>
      <c r="AT55" s="118">
        <v>0</v>
      </c>
      <c r="AU55"/>
      <c r="AV55" s="360"/>
      <c r="BJ55" s="87" t="s">
        <v>413</v>
      </c>
    </row>
    <row r="56" spans="1:62" ht="15.75" thickBot="1" x14ac:dyDescent="0.3">
      <c r="A56" s="44" t="s">
        <v>899</v>
      </c>
      <c r="AR56" s="114" t="s">
        <v>1014</v>
      </c>
      <c r="AS56" s="121" t="s">
        <v>775</v>
      </c>
      <c r="AT56" s="118">
        <v>0</v>
      </c>
      <c r="AU56"/>
      <c r="AV56" s="360"/>
      <c r="BJ56" s="87" t="s">
        <v>414</v>
      </c>
    </row>
    <row r="57" spans="1:62" ht="15.75" thickBot="1" x14ac:dyDescent="0.3">
      <c r="A57" s="44" t="s">
        <v>900</v>
      </c>
      <c r="AR57" s="423" t="s">
        <v>1014</v>
      </c>
      <c r="AS57" s="121" t="s">
        <v>353</v>
      </c>
      <c r="AT57" s="118">
        <v>0</v>
      </c>
      <c r="AU57"/>
      <c r="AV57" s="360"/>
      <c r="BJ57" s="87" t="s">
        <v>415</v>
      </c>
    </row>
    <row r="58" spans="1:62" ht="27" thickBot="1" x14ac:dyDescent="0.3">
      <c r="A58" s="242" t="s">
        <v>901</v>
      </c>
      <c r="AR58" s="122" t="s">
        <v>1014</v>
      </c>
      <c r="AS58" s="121" t="s">
        <v>1014</v>
      </c>
      <c r="AT58" s="118">
        <v>0</v>
      </c>
      <c r="AU58"/>
      <c r="AV58" s="360"/>
      <c r="BJ58" s="87" t="s">
        <v>416</v>
      </c>
    </row>
    <row r="59" spans="1:62" ht="15.75" thickBot="1" x14ac:dyDescent="0.3">
      <c r="A59" s="44" t="s">
        <v>902</v>
      </c>
      <c r="AR59" s="122"/>
      <c r="AS59" s="121"/>
      <c r="AT59" s="118"/>
      <c r="AU59"/>
      <c r="AV59" s="360"/>
      <c r="BJ59" s="87" t="s">
        <v>417</v>
      </c>
    </row>
    <row r="60" spans="1:62" ht="15.75" thickBot="1" x14ac:dyDescent="0.3">
      <c r="AR60" s="122"/>
      <c r="AS60" s="121"/>
      <c r="AT60" s="118"/>
      <c r="AU60"/>
      <c r="AV60" s="360"/>
      <c r="BJ60" s="87" t="s">
        <v>418</v>
      </c>
    </row>
    <row r="61" spans="1:62" ht="16.5" thickBot="1" x14ac:dyDescent="0.3">
      <c r="A61" s="243" t="s">
        <v>904</v>
      </c>
      <c r="AR61" s="122"/>
      <c r="AS61" s="121"/>
      <c r="AT61" s="118"/>
      <c r="AU61"/>
      <c r="AV61" s="360"/>
      <c r="BJ61" s="86" t="s">
        <v>419</v>
      </c>
    </row>
    <row r="62" spans="1:62" ht="15.75" thickBot="1" x14ac:dyDescent="0.3">
      <c r="A62" s="44" t="s">
        <v>905</v>
      </c>
      <c r="AR62" s="122"/>
      <c r="AS62" s="121"/>
      <c r="AT62" s="118"/>
      <c r="AU62"/>
      <c r="AV62" s="360"/>
      <c r="BJ62" s="87" t="s">
        <v>420</v>
      </c>
    </row>
    <row r="63" spans="1:62" ht="15.75" thickBot="1" x14ac:dyDescent="0.3">
      <c r="A63" s="44" t="s">
        <v>906</v>
      </c>
      <c r="AR63" s="122"/>
      <c r="AS63" s="121"/>
      <c r="AT63" s="118"/>
      <c r="AU63"/>
      <c r="AV63" s="360"/>
      <c r="BJ63" s="87" t="s">
        <v>421</v>
      </c>
    </row>
    <row r="64" spans="1:62" ht="15.75" thickBot="1" x14ac:dyDescent="0.3">
      <c r="A64" s="44" t="s">
        <v>907</v>
      </c>
      <c r="AR64" s="122"/>
      <c r="AS64" s="121"/>
      <c r="AT64" s="118"/>
      <c r="AU64"/>
      <c r="AV64" s="360"/>
      <c r="BJ64" s="87" t="s">
        <v>422</v>
      </c>
    </row>
    <row r="65" spans="1:62" ht="16.5" thickBot="1" x14ac:dyDescent="0.3">
      <c r="A65" s="44" t="s">
        <v>908</v>
      </c>
      <c r="AR65" s="122"/>
      <c r="AS65" s="121"/>
      <c r="AT65" s="118"/>
      <c r="AU65"/>
      <c r="AV65" s="360"/>
      <c r="BJ65" s="86" t="s">
        <v>423</v>
      </c>
    </row>
    <row r="66" spans="1:62" ht="27" thickBot="1" x14ac:dyDescent="0.3">
      <c r="A66" s="242" t="s">
        <v>909</v>
      </c>
      <c r="AR66" s="114"/>
      <c r="AS66" s="121"/>
      <c r="AT66" s="118"/>
      <c r="AU66"/>
      <c r="AV66" s="360"/>
      <c r="BJ66" s="87" t="s">
        <v>424</v>
      </c>
    </row>
    <row r="67" spans="1:62" ht="39.75" thickBot="1" x14ac:dyDescent="0.3">
      <c r="A67" s="242" t="s">
        <v>910</v>
      </c>
      <c r="AR67" s="114"/>
      <c r="AS67" s="121"/>
      <c r="AT67" s="118"/>
      <c r="AU67"/>
      <c r="AV67" s="360"/>
      <c r="BJ67" s="87" t="s">
        <v>425</v>
      </c>
    </row>
    <row r="68" spans="1:62" ht="15.75" thickBot="1" x14ac:dyDescent="0.3">
      <c r="AR68" s="114"/>
      <c r="AS68" s="121"/>
      <c r="AT68" s="118"/>
      <c r="AU68"/>
      <c r="AV68" s="360"/>
      <c r="BJ68" s="87" t="s">
        <v>426</v>
      </c>
    </row>
    <row r="69" spans="1:62" ht="15.75" thickBot="1" x14ac:dyDescent="0.3">
      <c r="A69" s="243" t="s">
        <v>927</v>
      </c>
      <c r="AR69" s="114"/>
      <c r="AS69" s="121"/>
      <c r="AT69" s="118"/>
      <c r="AU69"/>
      <c r="AV69" s="360"/>
      <c r="BJ69" s="87" t="s">
        <v>427</v>
      </c>
    </row>
    <row r="70" spans="1:62" ht="15.75" thickBot="1" x14ac:dyDescent="0.3">
      <c r="A70" s="44" t="s">
        <v>929</v>
      </c>
      <c r="AR70" s="114"/>
      <c r="AS70" s="121"/>
      <c r="AT70" s="118"/>
      <c r="AU70"/>
      <c r="AV70" s="360"/>
      <c r="BJ70" s="87" t="s">
        <v>428</v>
      </c>
    </row>
    <row r="71" spans="1:62" ht="15.75" thickBot="1" x14ac:dyDescent="0.3">
      <c r="A71" s="44" t="s">
        <v>928</v>
      </c>
      <c r="AR71" s="114"/>
      <c r="AS71" s="121"/>
      <c r="AT71" s="118"/>
      <c r="AU71"/>
      <c r="AV71" s="360"/>
      <c r="BJ71" s="87" t="s">
        <v>429</v>
      </c>
    </row>
    <row r="72" spans="1:62" ht="15.75" thickBot="1" x14ac:dyDescent="0.3">
      <c r="A72" s="44" t="s">
        <v>930</v>
      </c>
      <c r="AR72" s="114"/>
      <c r="AS72" s="121"/>
      <c r="AT72" s="118"/>
      <c r="AU72"/>
      <c r="AV72" s="360"/>
      <c r="BJ72" s="87" t="s">
        <v>430</v>
      </c>
    </row>
    <row r="73" spans="1:62" ht="15.75" thickBot="1" x14ac:dyDescent="0.3">
      <c r="A73" s="44" t="s">
        <v>931</v>
      </c>
      <c r="AR73" s="114"/>
      <c r="AS73" s="121"/>
      <c r="AT73" s="118"/>
      <c r="AU73"/>
      <c r="AV73" s="360"/>
      <c r="BJ73" s="87" t="s">
        <v>431</v>
      </c>
    </row>
    <row r="74" spans="1:62" ht="15.75" thickBot="1" x14ac:dyDescent="0.3">
      <c r="A74" s="44" t="s">
        <v>932</v>
      </c>
      <c r="G74" s="28"/>
      <c r="AR74" s="114"/>
      <c r="AS74" s="121"/>
      <c r="AT74" s="118"/>
      <c r="AU74"/>
      <c r="AV74" s="360"/>
      <c r="BJ74" s="87" t="s">
        <v>432</v>
      </c>
    </row>
    <row r="75" spans="1:62" ht="15.75" thickBot="1" x14ac:dyDescent="0.3">
      <c r="A75" s="44" t="s">
        <v>933</v>
      </c>
      <c r="AU75"/>
      <c r="AV75" s="360"/>
      <c r="BJ75" s="87" t="s">
        <v>433</v>
      </c>
    </row>
    <row r="76" spans="1:62" ht="24" x14ac:dyDescent="0.25">
      <c r="A76" s="44" t="s">
        <v>934</v>
      </c>
      <c r="AR76" s="129" t="s">
        <v>567</v>
      </c>
      <c r="AS76" s="129" t="s">
        <v>568</v>
      </c>
      <c r="AU76"/>
      <c r="AV76" s="360"/>
      <c r="BJ76" s="87" t="s">
        <v>434</v>
      </c>
    </row>
    <row r="77" spans="1:62" ht="15" x14ac:dyDescent="0.2">
      <c r="N77" s="33"/>
      <c r="AR77" s="130" t="s">
        <v>1016</v>
      </c>
      <c r="AS77" s="130" t="s">
        <v>1016</v>
      </c>
      <c r="BJ77" s="87" t="s">
        <v>435</v>
      </c>
    </row>
    <row r="78" spans="1:62" ht="18.75" customHeight="1" x14ac:dyDescent="0.3">
      <c r="G78" s="29"/>
      <c r="H78" s="29"/>
      <c r="N78" s="33"/>
      <c r="AR78" s="25" t="s">
        <v>1017</v>
      </c>
      <c r="AS78" s="130" t="s">
        <v>1018</v>
      </c>
      <c r="BJ78" s="87" t="s">
        <v>436</v>
      </c>
    </row>
    <row r="79" spans="1:62" ht="15.75" thickBot="1" x14ac:dyDescent="0.3">
      <c r="G79" s="30"/>
      <c r="H79" s="31"/>
      <c r="I79" s="32"/>
      <c r="J79" s="32"/>
      <c r="K79" s="32"/>
      <c r="L79" s="33"/>
      <c r="M79" s="33"/>
      <c r="N79" s="33"/>
      <c r="O79" s="32"/>
      <c r="P79" s="34"/>
      <c r="AS79" s="25" t="s">
        <v>1017</v>
      </c>
      <c r="BJ79" s="87" t="s">
        <v>437</v>
      </c>
    </row>
    <row r="80" spans="1:62" ht="48.75" thickBot="1" x14ac:dyDescent="0.3">
      <c r="G80" s="35"/>
      <c r="H80" s="31"/>
      <c r="I80" s="32"/>
      <c r="J80" s="32"/>
      <c r="K80" s="32"/>
      <c r="L80" s="33"/>
      <c r="M80" s="33"/>
      <c r="N80" s="33"/>
      <c r="O80" s="32"/>
      <c r="P80" s="34"/>
      <c r="AR80" s="194" t="s">
        <v>775</v>
      </c>
      <c r="AS80" s="196" t="s">
        <v>800</v>
      </c>
      <c r="BJ80" s="87" t="s">
        <v>438</v>
      </c>
    </row>
    <row r="81" spans="7:62" ht="72.75" thickBot="1" x14ac:dyDescent="0.3">
      <c r="G81" s="30"/>
      <c r="H81" s="31"/>
      <c r="I81" s="32"/>
      <c r="J81" s="32"/>
      <c r="K81" s="32"/>
      <c r="L81" s="33"/>
      <c r="M81" s="33"/>
      <c r="N81" s="33"/>
      <c r="O81" s="32"/>
      <c r="P81" s="34"/>
      <c r="AR81" s="132" t="s">
        <v>353</v>
      </c>
      <c r="AS81" s="195" t="s">
        <v>801</v>
      </c>
      <c r="BJ81" s="87" t="s">
        <v>439</v>
      </c>
    </row>
    <row r="82" spans="7:62" ht="72.75" thickBot="1" x14ac:dyDescent="0.3">
      <c r="G82" s="30"/>
      <c r="H82" s="31"/>
      <c r="I82" s="32"/>
      <c r="J82" s="32"/>
      <c r="K82" s="32"/>
      <c r="L82" s="33"/>
      <c r="M82" s="33"/>
      <c r="N82" s="33"/>
      <c r="O82" s="32"/>
      <c r="P82" s="34"/>
      <c r="AR82" s="133" t="s">
        <v>776</v>
      </c>
      <c r="AS82" s="195" t="s">
        <v>1015</v>
      </c>
      <c r="BJ82" s="87" t="s">
        <v>440</v>
      </c>
    </row>
    <row r="83" spans="7:62" ht="15.75" x14ac:dyDescent="0.2">
      <c r="G83" s="36"/>
      <c r="H83" s="31"/>
      <c r="I83" s="32"/>
      <c r="J83" s="32"/>
      <c r="K83" s="32"/>
      <c r="L83" s="33"/>
      <c r="M83" s="33"/>
      <c r="N83" s="33"/>
      <c r="O83" s="32"/>
      <c r="P83" s="34"/>
      <c r="BJ83" s="86" t="s">
        <v>441</v>
      </c>
    </row>
    <row r="84" spans="7:62" ht="15" x14ac:dyDescent="0.25">
      <c r="G84" s="35"/>
      <c r="H84" s="31"/>
      <c r="I84" s="32"/>
      <c r="J84" s="32"/>
      <c r="K84" s="32"/>
      <c r="L84" s="33"/>
      <c r="M84" s="33"/>
      <c r="N84" s="33"/>
      <c r="O84" s="32"/>
      <c r="P84" s="34"/>
      <c r="BJ84" s="87" t="s">
        <v>442</v>
      </c>
    </row>
    <row r="85" spans="7:62" ht="15" x14ac:dyDescent="0.25">
      <c r="G85" s="30"/>
      <c r="H85" s="31"/>
      <c r="I85" s="32"/>
      <c r="J85" s="32"/>
      <c r="K85" s="32"/>
      <c r="L85" s="33"/>
      <c r="M85" s="33"/>
      <c r="N85" s="33"/>
      <c r="O85" s="32"/>
      <c r="P85" s="34"/>
      <c r="BJ85" s="87" t="s">
        <v>443</v>
      </c>
    </row>
    <row r="86" spans="7:62" ht="15" x14ac:dyDescent="0.25">
      <c r="G86" s="30"/>
      <c r="H86" s="31"/>
      <c r="I86" s="32"/>
      <c r="J86" s="32"/>
      <c r="K86" s="32"/>
      <c r="L86" s="33"/>
      <c r="M86" s="33"/>
      <c r="N86" s="33"/>
      <c r="O86" s="32"/>
      <c r="P86" s="34"/>
      <c r="BJ86" s="87" t="s">
        <v>444</v>
      </c>
    </row>
    <row r="87" spans="7:62" ht="15" x14ac:dyDescent="0.25">
      <c r="G87" s="35"/>
      <c r="H87" s="31"/>
      <c r="I87" s="32"/>
      <c r="J87" s="32"/>
      <c r="K87" s="32"/>
      <c r="L87" s="33"/>
      <c r="M87" s="33"/>
      <c r="N87" s="33"/>
      <c r="O87" s="32"/>
      <c r="P87" s="34"/>
      <c r="BJ87" s="87" t="s">
        <v>445</v>
      </c>
    </row>
    <row r="88" spans="7:62" ht="15" x14ac:dyDescent="0.25">
      <c r="G88" s="35"/>
      <c r="H88" s="31"/>
      <c r="I88" s="32"/>
      <c r="J88" s="32"/>
      <c r="K88" s="32"/>
      <c r="L88" s="33"/>
      <c r="M88" s="33"/>
      <c r="N88" s="33"/>
      <c r="O88" s="32"/>
      <c r="P88" s="34"/>
      <c r="BJ88" s="87" t="s">
        <v>446</v>
      </c>
    </row>
    <row r="89" spans="7:62" ht="15" x14ac:dyDescent="0.25">
      <c r="G89" s="35"/>
      <c r="H89" s="31"/>
      <c r="I89" s="32"/>
      <c r="J89" s="32"/>
      <c r="K89" s="32"/>
      <c r="L89" s="33"/>
      <c r="M89" s="33"/>
      <c r="N89" s="33"/>
      <c r="O89" s="32"/>
      <c r="P89" s="34"/>
      <c r="BJ89" s="87" t="s">
        <v>447</v>
      </c>
    </row>
    <row r="90" spans="7:62" ht="15" x14ac:dyDescent="0.25">
      <c r="G90" s="35"/>
      <c r="H90" s="31"/>
      <c r="I90" s="32"/>
      <c r="J90" s="32"/>
      <c r="K90" s="32"/>
      <c r="L90" s="33"/>
      <c r="M90" s="33"/>
      <c r="N90" s="33"/>
      <c r="O90" s="32"/>
      <c r="P90" s="34"/>
      <c r="BJ90" s="87" t="s">
        <v>448</v>
      </c>
    </row>
    <row r="91" spans="7:62" ht="15" x14ac:dyDescent="0.25">
      <c r="G91" s="37"/>
      <c r="H91" s="31"/>
      <c r="I91" s="32"/>
      <c r="J91" s="32"/>
      <c r="K91" s="32"/>
      <c r="L91" s="33"/>
      <c r="M91" s="33"/>
      <c r="N91" s="33"/>
      <c r="O91" s="32"/>
      <c r="P91" s="34"/>
      <c r="BJ91" s="87" t="s">
        <v>449</v>
      </c>
    </row>
    <row r="92" spans="7:62" ht="15" x14ac:dyDescent="0.25">
      <c r="G92" s="35"/>
      <c r="H92" s="31"/>
      <c r="I92" s="32"/>
      <c r="J92" s="32"/>
      <c r="K92" s="32"/>
      <c r="L92" s="33"/>
      <c r="M92" s="33"/>
      <c r="N92" s="33"/>
      <c r="O92" s="32"/>
      <c r="P92" s="34"/>
      <c r="BJ92" s="87" t="s">
        <v>450</v>
      </c>
    </row>
    <row r="93" spans="7:62" ht="15" x14ac:dyDescent="0.25">
      <c r="G93" s="37"/>
      <c r="H93" s="31"/>
      <c r="I93" s="32"/>
      <c r="J93" s="32"/>
      <c r="K93" s="32"/>
      <c r="L93" s="33"/>
      <c r="M93" s="33"/>
      <c r="N93" s="33"/>
      <c r="O93" s="32"/>
      <c r="P93" s="34"/>
      <c r="BJ93" s="87" t="s">
        <v>451</v>
      </c>
    </row>
    <row r="94" spans="7:62" ht="15" x14ac:dyDescent="0.25">
      <c r="G94" s="35"/>
      <c r="H94" s="31"/>
      <c r="I94" s="32"/>
      <c r="J94" s="32"/>
      <c r="K94" s="32"/>
      <c r="L94" s="33"/>
      <c r="M94" s="33"/>
      <c r="N94" s="33"/>
      <c r="O94" s="32"/>
      <c r="P94" s="34"/>
      <c r="BJ94" s="87" t="s">
        <v>452</v>
      </c>
    </row>
    <row r="95" spans="7:62" ht="15" x14ac:dyDescent="0.25">
      <c r="G95" s="35"/>
      <c r="H95" s="31"/>
      <c r="I95" s="32"/>
      <c r="J95" s="32"/>
      <c r="K95" s="32"/>
      <c r="L95" s="33"/>
      <c r="M95" s="33"/>
      <c r="N95" s="33"/>
      <c r="O95" s="32"/>
      <c r="P95" s="34"/>
      <c r="BJ95" s="87" t="s">
        <v>453</v>
      </c>
    </row>
    <row r="96" spans="7:62" ht="15" x14ac:dyDescent="0.25">
      <c r="G96" s="35"/>
      <c r="H96" s="31"/>
      <c r="I96" s="32"/>
      <c r="J96" s="32"/>
      <c r="K96" s="32"/>
      <c r="L96" s="33"/>
      <c r="M96" s="33"/>
      <c r="N96" s="33"/>
      <c r="O96" s="32"/>
      <c r="P96" s="34"/>
      <c r="BJ96" s="87" t="s">
        <v>454</v>
      </c>
    </row>
    <row r="97" spans="7:62" ht="15" x14ac:dyDescent="0.25">
      <c r="G97" s="35"/>
      <c r="H97" s="31"/>
      <c r="I97" s="32"/>
      <c r="J97" s="32"/>
      <c r="K97" s="32"/>
      <c r="L97" s="33"/>
      <c r="M97" s="33"/>
      <c r="N97" s="33"/>
      <c r="O97" s="32"/>
      <c r="P97" s="34"/>
      <c r="BJ97" s="87" t="s">
        <v>455</v>
      </c>
    </row>
    <row r="98" spans="7:62" ht="15" x14ac:dyDescent="0.25">
      <c r="G98" s="35"/>
      <c r="H98" s="31"/>
      <c r="I98" s="32"/>
      <c r="J98" s="32"/>
      <c r="K98" s="32"/>
      <c r="L98" s="33"/>
      <c r="M98" s="33"/>
      <c r="N98" s="33"/>
      <c r="O98" s="32"/>
      <c r="P98" s="34"/>
      <c r="BJ98" s="87" t="s">
        <v>456</v>
      </c>
    </row>
    <row r="99" spans="7:62" ht="15" x14ac:dyDescent="0.25">
      <c r="G99" s="35"/>
      <c r="H99" s="31"/>
      <c r="I99" s="32"/>
      <c r="J99" s="32"/>
      <c r="K99" s="32"/>
      <c r="L99" s="33"/>
      <c r="M99" s="33"/>
      <c r="N99" s="33"/>
      <c r="O99" s="32"/>
      <c r="P99" s="34"/>
      <c r="BJ99" s="87" t="s">
        <v>457</v>
      </c>
    </row>
    <row r="100" spans="7:62" ht="15" x14ac:dyDescent="0.25">
      <c r="G100" s="35"/>
      <c r="H100" s="31"/>
      <c r="I100" s="32"/>
      <c r="J100" s="32"/>
      <c r="K100" s="32"/>
      <c r="L100" s="33"/>
      <c r="M100" s="33"/>
      <c r="N100" s="33"/>
      <c r="O100" s="32"/>
      <c r="P100" s="34"/>
      <c r="BJ100" s="87" t="s">
        <v>458</v>
      </c>
    </row>
    <row r="101" spans="7:62" ht="15" x14ac:dyDescent="0.25">
      <c r="G101" s="35"/>
      <c r="H101" s="31"/>
      <c r="I101" s="32"/>
      <c r="J101" s="32"/>
      <c r="K101" s="32"/>
      <c r="L101" s="33"/>
      <c r="M101" s="33"/>
      <c r="N101" s="33"/>
      <c r="O101" s="32"/>
      <c r="P101" s="34"/>
      <c r="BJ101" s="87" t="s">
        <v>459</v>
      </c>
    </row>
    <row r="102" spans="7:62" ht="15" x14ac:dyDescent="0.25">
      <c r="G102" s="35"/>
      <c r="H102" s="31"/>
      <c r="I102" s="32"/>
      <c r="J102" s="32"/>
      <c r="K102" s="32"/>
      <c r="L102" s="33"/>
      <c r="M102" s="33"/>
      <c r="N102" s="33"/>
      <c r="O102" s="32"/>
      <c r="P102" s="34"/>
      <c r="BJ102" s="87" t="s">
        <v>460</v>
      </c>
    </row>
    <row r="103" spans="7:62" ht="15" x14ac:dyDescent="0.25">
      <c r="G103" s="35"/>
      <c r="H103" s="31"/>
      <c r="I103" s="32"/>
      <c r="J103" s="32"/>
      <c r="K103" s="32"/>
      <c r="L103" s="33"/>
      <c r="M103" s="33"/>
      <c r="N103" s="33"/>
      <c r="O103" s="32"/>
      <c r="P103" s="34"/>
      <c r="BJ103" s="87" t="s">
        <v>461</v>
      </c>
    </row>
    <row r="104" spans="7:62" ht="15" x14ac:dyDescent="0.25">
      <c r="G104" s="35"/>
      <c r="H104" s="31"/>
      <c r="I104" s="32"/>
      <c r="J104" s="32"/>
      <c r="K104" s="32"/>
      <c r="L104" s="33"/>
      <c r="M104" s="33"/>
      <c r="N104" s="33"/>
      <c r="O104" s="32"/>
      <c r="P104" s="34"/>
      <c r="BJ104" s="87" t="s">
        <v>462</v>
      </c>
    </row>
    <row r="105" spans="7:62" ht="15.75" x14ac:dyDescent="0.25">
      <c r="G105" s="35"/>
      <c r="H105" s="31"/>
      <c r="I105" s="32"/>
      <c r="J105" s="32"/>
      <c r="K105" s="32"/>
      <c r="L105" s="33"/>
      <c r="M105" s="33"/>
      <c r="N105" s="33"/>
      <c r="O105" s="32"/>
      <c r="P105" s="34"/>
      <c r="BJ105" s="86" t="s">
        <v>463</v>
      </c>
    </row>
    <row r="106" spans="7:62" ht="15" x14ac:dyDescent="0.25">
      <c r="G106" s="35"/>
      <c r="H106" s="31"/>
      <c r="I106" s="32"/>
      <c r="J106" s="32"/>
      <c r="K106" s="32"/>
      <c r="L106" s="33"/>
      <c r="M106" s="33"/>
      <c r="N106" s="33"/>
      <c r="O106" s="32"/>
      <c r="P106" s="34"/>
      <c r="BJ106" s="87" t="s">
        <v>464</v>
      </c>
    </row>
    <row r="107" spans="7:62" ht="15" x14ac:dyDescent="0.25">
      <c r="G107" s="35"/>
      <c r="H107" s="31"/>
      <c r="I107" s="32"/>
      <c r="J107" s="32"/>
      <c r="K107" s="32"/>
      <c r="L107" s="33"/>
      <c r="M107" s="33"/>
      <c r="N107" s="33"/>
      <c r="O107" s="32"/>
      <c r="P107" s="34"/>
      <c r="BJ107" s="87" t="s">
        <v>465</v>
      </c>
    </row>
    <row r="108" spans="7:62" ht="15" x14ac:dyDescent="0.25">
      <c r="G108" s="37"/>
      <c r="H108" s="31"/>
      <c r="I108" s="32"/>
      <c r="J108" s="32"/>
      <c r="K108" s="32"/>
      <c r="L108" s="33"/>
      <c r="M108" s="33"/>
      <c r="N108" s="33"/>
      <c r="O108" s="32"/>
      <c r="P108" s="34"/>
      <c r="BJ108" s="87" t="s">
        <v>464</v>
      </c>
    </row>
    <row r="109" spans="7:62" ht="15" x14ac:dyDescent="0.25">
      <c r="G109" s="35"/>
      <c r="H109" s="31"/>
      <c r="I109" s="32"/>
      <c r="J109" s="32"/>
      <c r="K109" s="32"/>
      <c r="L109" s="33"/>
      <c r="M109" s="33"/>
      <c r="N109" s="33"/>
      <c r="O109" s="32"/>
      <c r="P109" s="34"/>
      <c r="BJ109" s="87" t="s">
        <v>466</v>
      </c>
    </row>
    <row r="110" spans="7:62" ht="15" x14ac:dyDescent="0.25">
      <c r="G110" s="35"/>
      <c r="H110" s="31"/>
      <c r="I110" s="32"/>
      <c r="J110" s="32"/>
      <c r="K110" s="32"/>
      <c r="L110" s="33"/>
      <c r="M110" s="33"/>
      <c r="N110" s="33"/>
      <c r="O110" s="32"/>
      <c r="P110" s="34"/>
      <c r="BJ110" s="87" t="s">
        <v>467</v>
      </c>
    </row>
    <row r="111" spans="7:62" ht="15" x14ac:dyDescent="0.25">
      <c r="G111" s="35"/>
      <c r="H111" s="31"/>
      <c r="I111" s="32"/>
      <c r="J111" s="32"/>
      <c r="K111" s="32"/>
      <c r="L111" s="33"/>
      <c r="M111" s="33"/>
      <c r="N111" s="33"/>
      <c r="O111" s="32"/>
      <c r="P111" s="34"/>
      <c r="BJ111" s="87" t="s">
        <v>468</v>
      </c>
    </row>
    <row r="112" spans="7:62" ht="15" x14ac:dyDescent="0.25">
      <c r="G112" s="35"/>
      <c r="H112" s="31"/>
      <c r="I112" s="32"/>
      <c r="J112" s="32"/>
      <c r="K112" s="32"/>
      <c r="L112" s="33"/>
      <c r="M112" s="33"/>
      <c r="N112" s="33"/>
      <c r="O112" s="32"/>
      <c r="P112" s="34"/>
      <c r="BJ112" s="87" t="s">
        <v>469</v>
      </c>
    </row>
    <row r="113" spans="7:62" ht="15" x14ac:dyDescent="0.25">
      <c r="G113" s="35"/>
      <c r="H113" s="31"/>
      <c r="I113" s="32"/>
      <c r="J113" s="32"/>
      <c r="K113" s="32"/>
      <c r="L113" s="33"/>
      <c r="M113" s="33"/>
      <c r="N113" s="33"/>
      <c r="O113" s="32"/>
      <c r="P113" s="34"/>
      <c r="BJ113" s="87" t="s">
        <v>470</v>
      </c>
    </row>
    <row r="114" spans="7:62" ht="15" x14ac:dyDescent="0.25">
      <c r="G114" s="35"/>
      <c r="H114" s="31"/>
      <c r="I114" s="32"/>
      <c r="J114" s="32"/>
      <c r="K114" s="32"/>
      <c r="L114" s="33"/>
      <c r="M114" s="33"/>
      <c r="N114" s="33"/>
      <c r="O114" s="32"/>
      <c r="P114" s="34"/>
      <c r="BJ114" s="87" t="s">
        <v>471</v>
      </c>
    </row>
    <row r="115" spans="7:62" ht="15" x14ac:dyDescent="0.25">
      <c r="G115" s="35"/>
      <c r="H115" s="31"/>
      <c r="I115" s="32"/>
      <c r="J115" s="32"/>
      <c r="K115" s="32"/>
      <c r="L115" s="33"/>
      <c r="M115" s="33"/>
      <c r="N115" s="33"/>
      <c r="O115" s="32"/>
      <c r="P115" s="34"/>
      <c r="BJ115" s="87" t="s">
        <v>472</v>
      </c>
    </row>
    <row r="116" spans="7:62" ht="15" x14ac:dyDescent="0.25">
      <c r="G116" s="35"/>
      <c r="H116" s="31"/>
      <c r="I116" s="32"/>
      <c r="J116" s="32"/>
      <c r="K116" s="32"/>
      <c r="L116" s="33"/>
      <c r="M116" s="33"/>
      <c r="N116" s="33"/>
      <c r="O116" s="32"/>
      <c r="P116" s="34"/>
      <c r="BJ116" s="87" t="s">
        <v>473</v>
      </c>
    </row>
    <row r="117" spans="7:62" ht="15" x14ac:dyDescent="0.25">
      <c r="G117" s="37"/>
      <c r="H117" s="31"/>
      <c r="I117" s="32"/>
      <c r="J117" s="32"/>
      <c r="K117" s="32"/>
      <c r="L117" s="33"/>
      <c r="M117" s="33"/>
      <c r="N117" s="33"/>
      <c r="O117" s="32"/>
      <c r="P117" s="34"/>
      <c r="BJ117" s="87" t="s">
        <v>474</v>
      </c>
    </row>
    <row r="118" spans="7:62" ht="15" x14ac:dyDescent="0.25">
      <c r="G118" s="35"/>
      <c r="H118" s="31"/>
      <c r="I118" s="32"/>
      <c r="J118" s="32"/>
      <c r="K118" s="32"/>
      <c r="L118" s="33"/>
      <c r="M118" s="33"/>
      <c r="N118" s="33"/>
      <c r="O118" s="32"/>
      <c r="P118" s="34"/>
      <c r="BJ118" s="87" t="s">
        <v>475</v>
      </c>
    </row>
    <row r="119" spans="7:62" ht="15" x14ac:dyDescent="0.25">
      <c r="G119" s="35"/>
      <c r="H119" s="31"/>
      <c r="I119" s="32"/>
      <c r="J119" s="32"/>
      <c r="K119" s="32"/>
      <c r="L119" s="33"/>
      <c r="M119" s="33"/>
      <c r="N119" s="33"/>
      <c r="O119" s="32"/>
      <c r="P119" s="34"/>
      <c r="BJ119" s="87" t="s">
        <v>476</v>
      </c>
    </row>
    <row r="120" spans="7:62" ht="15" x14ac:dyDescent="0.25">
      <c r="G120" s="37"/>
      <c r="H120" s="31"/>
      <c r="I120" s="32"/>
      <c r="J120" s="32"/>
      <c r="K120" s="32"/>
      <c r="L120" s="33"/>
      <c r="M120" s="33"/>
      <c r="N120" s="33"/>
      <c r="O120" s="32"/>
      <c r="P120" s="34"/>
      <c r="BJ120" s="87" t="s">
        <v>477</v>
      </c>
    </row>
    <row r="121" spans="7:62" ht="15" x14ac:dyDescent="0.25">
      <c r="G121" s="37"/>
      <c r="H121" s="31"/>
      <c r="I121" s="32"/>
      <c r="J121" s="32"/>
      <c r="K121" s="32"/>
      <c r="L121" s="33"/>
      <c r="M121" s="33"/>
      <c r="N121" s="33"/>
      <c r="O121" s="32"/>
      <c r="P121" s="34"/>
      <c r="BJ121" s="87" t="s">
        <v>478</v>
      </c>
    </row>
    <row r="122" spans="7:62" ht="15" x14ac:dyDescent="0.25">
      <c r="G122" s="35"/>
      <c r="H122" s="31"/>
      <c r="I122" s="32"/>
      <c r="J122" s="32"/>
      <c r="K122" s="32"/>
      <c r="L122" s="33"/>
      <c r="M122" s="33"/>
      <c r="N122" s="33"/>
      <c r="O122" s="32"/>
      <c r="P122" s="34"/>
      <c r="BJ122" s="87" t="s">
        <v>479</v>
      </c>
    </row>
    <row r="123" spans="7:62" ht="15" x14ac:dyDescent="0.25">
      <c r="G123" s="30"/>
      <c r="H123" s="31"/>
      <c r="I123" s="32"/>
      <c r="J123" s="32"/>
      <c r="K123" s="32"/>
      <c r="L123" s="33"/>
      <c r="M123" s="33"/>
      <c r="N123" s="33"/>
      <c r="O123" s="32"/>
      <c r="P123" s="34"/>
      <c r="BJ123" s="87" t="s">
        <v>480</v>
      </c>
    </row>
    <row r="124" spans="7:62" ht="15" x14ac:dyDescent="0.25">
      <c r="G124" s="35"/>
      <c r="H124" s="31"/>
      <c r="I124" s="32"/>
      <c r="J124" s="32"/>
      <c r="K124" s="32"/>
      <c r="L124" s="33"/>
      <c r="M124" s="33"/>
      <c r="N124" s="33"/>
      <c r="O124" s="32"/>
      <c r="P124" s="34"/>
      <c r="BJ124" s="87" t="s">
        <v>481</v>
      </c>
    </row>
    <row r="125" spans="7:62" ht="15" x14ac:dyDescent="0.25">
      <c r="G125" s="35"/>
      <c r="H125" s="31"/>
      <c r="I125" s="32"/>
      <c r="J125" s="32"/>
      <c r="K125" s="32"/>
      <c r="L125" s="33"/>
      <c r="M125" s="33"/>
      <c r="N125" s="33"/>
      <c r="O125" s="32"/>
      <c r="P125" s="34"/>
      <c r="BJ125" s="87" t="s">
        <v>482</v>
      </c>
    </row>
    <row r="126" spans="7:62" ht="15" x14ac:dyDescent="0.2">
      <c r="G126" s="36"/>
      <c r="H126" s="31"/>
      <c r="I126" s="32"/>
      <c r="J126" s="32"/>
      <c r="K126" s="32"/>
      <c r="L126" s="33"/>
      <c r="M126" s="33"/>
      <c r="N126" s="33"/>
      <c r="O126" s="32"/>
      <c r="P126" s="34"/>
      <c r="BJ126" s="87" t="s">
        <v>483</v>
      </c>
    </row>
    <row r="127" spans="7:62" ht="15" x14ac:dyDescent="0.25">
      <c r="G127" s="35"/>
      <c r="H127" s="31"/>
      <c r="I127" s="32"/>
      <c r="J127" s="32"/>
      <c r="K127" s="32"/>
      <c r="L127" s="33"/>
      <c r="M127" s="33"/>
      <c r="N127" s="33"/>
      <c r="O127" s="32"/>
      <c r="P127" s="34"/>
      <c r="BJ127" s="87" t="s">
        <v>484</v>
      </c>
    </row>
    <row r="128" spans="7:62" ht="15" x14ac:dyDescent="0.25">
      <c r="G128" s="35"/>
      <c r="H128" s="31"/>
      <c r="I128" s="32"/>
      <c r="J128" s="32"/>
      <c r="K128" s="32"/>
      <c r="L128" s="33"/>
      <c r="M128" s="33"/>
      <c r="N128" s="33"/>
      <c r="O128" s="32"/>
      <c r="P128" s="34"/>
      <c r="BJ128" s="87" t="s">
        <v>485</v>
      </c>
    </row>
    <row r="129" spans="7:62" ht="15" x14ac:dyDescent="0.25">
      <c r="G129" s="35"/>
      <c r="H129" s="31"/>
      <c r="I129" s="32"/>
      <c r="J129" s="32"/>
      <c r="K129" s="32"/>
      <c r="L129" s="33"/>
      <c r="M129" s="33"/>
      <c r="N129" s="33"/>
      <c r="O129" s="32"/>
      <c r="P129" s="34"/>
      <c r="BJ129" s="87" t="s">
        <v>486</v>
      </c>
    </row>
    <row r="130" spans="7:62" ht="15" x14ac:dyDescent="0.25">
      <c r="G130" s="35"/>
      <c r="H130" s="31"/>
      <c r="I130" s="32"/>
      <c r="J130" s="32"/>
      <c r="K130" s="32"/>
      <c r="L130" s="33"/>
      <c r="M130" s="33"/>
      <c r="N130" s="33"/>
      <c r="O130" s="32"/>
      <c r="P130" s="34"/>
      <c r="BJ130" s="87" t="s">
        <v>487</v>
      </c>
    </row>
    <row r="131" spans="7:62" ht="15.75" x14ac:dyDescent="0.25">
      <c r="G131" s="35"/>
      <c r="H131" s="31"/>
      <c r="I131" s="32"/>
      <c r="J131" s="32"/>
      <c r="K131" s="32"/>
      <c r="L131" s="33"/>
      <c r="M131" s="33"/>
      <c r="N131" s="33"/>
      <c r="O131" s="32"/>
      <c r="P131" s="34"/>
      <c r="BJ131" s="86" t="s">
        <v>488</v>
      </c>
    </row>
    <row r="132" spans="7:62" ht="15" x14ac:dyDescent="0.25">
      <c r="G132" s="35"/>
      <c r="H132" s="31"/>
      <c r="I132" s="32"/>
      <c r="J132" s="32"/>
      <c r="K132" s="32"/>
      <c r="L132" s="33"/>
      <c r="M132" s="33"/>
      <c r="N132" s="33"/>
      <c r="O132" s="32"/>
      <c r="P132" s="34"/>
      <c r="BJ132" s="87" t="s">
        <v>489</v>
      </c>
    </row>
    <row r="133" spans="7:62" ht="15" x14ac:dyDescent="0.25">
      <c r="G133" s="35"/>
      <c r="H133" s="31"/>
      <c r="I133" s="32"/>
      <c r="J133" s="32"/>
      <c r="K133" s="32"/>
      <c r="L133" s="33"/>
      <c r="M133" s="33"/>
      <c r="N133" s="33"/>
      <c r="O133" s="32"/>
      <c r="P133" s="34"/>
      <c r="BJ133" s="87" t="s">
        <v>490</v>
      </c>
    </row>
    <row r="134" spans="7:62" ht="15" x14ac:dyDescent="0.25">
      <c r="G134" s="35"/>
      <c r="H134" s="31"/>
      <c r="I134" s="32"/>
      <c r="J134" s="32"/>
      <c r="K134" s="32"/>
      <c r="L134" s="33"/>
      <c r="M134" s="33"/>
      <c r="N134" s="33"/>
      <c r="O134" s="32"/>
      <c r="P134" s="34"/>
      <c r="BJ134" s="87" t="s">
        <v>491</v>
      </c>
    </row>
    <row r="135" spans="7:62" ht="15" x14ac:dyDescent="0.25">
      <c r="G135" s="35"/>
      <c r="H135" s="31"/>
      <c r="I135" s="32"/>
      <c r="J135" s="32"/>
      <c r="K135" s="32"/>
      <c r="L135" s="33"/>
      <c r="M135" s="33"/>
      <c r="N135" s="33"/>
      <c r="O135" s="32"/>
      <c r="P135" s="34"/>
      <c r="BJ135" s="87" t="s">
        <v>492</v>
      </c>
    </row>
    <row r="136" spans="7:62" ht="15" x14ac:dyDescent="0.25">
      <c r="G136" s="35"/>
      <c r="H136" s="31"/>
      <c r="I136" s="32"/>
      <c r="J136" s="32"/>
      <c r="K136" s="32"/>
      <c r="L136" s="33"/>
      <c r="M136" s="33"/>
      <c r="N136" s="33"/>
      <c r="O136" s="32"/>
      <c r="P136" s="34"/>
      <c r="BJ136" s="87" t="s">
        <v>493</v>
      </c>
    </row>
    <row r="137" spans="7:62" ht="15" x14ac:dyDescent="0.25">
      <c r="G137" s="35"/>
      <c r="H137" s="31"/>
      <c r="I137" s="32"/>
      <c r="J137" s="32"/>
      <c r="K137" s="32"/>
      <c r="L137" s="33"/>
      <c r="M137" s="33"/>
      <c r="N137" s="33"/>
      <c r="O137" s="32"/>
      <c r="P137" s="34"/>
      <c r="BJ137" s="87" t="s">
        <v>494</v>
      </c>
    </row>
    <row r="138" spans="7:62" ht="15" x14ac:dyDescent="0.25">
      <c r="G138" s="37"/>
      <c r="H138" s="31"/>
      <c r="I138" s="32"/>
      <c r="J138" s="32"/>
      <c r="K138" s="32"/>
      <c r="L138" s="33"/>
      <c r="M138" s="33"/>
      <c r="N138" s="33"/>
      <c r="O138" s="32"/>
      <c r="P138" s="34"/>
      <c r="BJ138" s="87" t="s">
        <v>495</v>
      </c>
    </row>
    <row r="139" spans="7:62" ht="15.75" x14ac:dyDescent="0.25">
      <c r="G139" s="35"/>
      <c r="H139" s="31"/>
      <c r="I139" s="32"/>
      <c r="J139" s="32"/>
      <c r="K139" s="32"/>
      <c r="L139" s="33"/>
      <c r="M139" s="33"/>
      <c r="N139" s="33"/>
      <c r="O139" s="32"/>
      <c r="P139" s="34"/>
      <c r="BJ139" s="86" t="s">
        <v>496</v>
      </c>
    </row>
    <row r="140" spans="7:62" ht="15" x14ac:dyDescent="0.25">
      <c r="G140" s="37"/>
      <c r="H140" s="31"/>
      <c r="I140" s="32"/>
      <c r="J140" s="32"/>
      <c r="K140" s="32"/>
      <c r="L140" s="33"/>
      <c r="M140" s="33"/>
      <c r="N140" s="33"/>
      <c r="O140" s="32"/>
      <c r="P140" s="34"/>
      <c r="BJ140" s="87" t="s">
        <v>497</v>
      </c>
    </row>
    <row r="141" spans="7:62" ht="15" x14ac:dyDescent="0.25">
      <c r="G141" s="35"/>
      <c r="H141" s="31"/>
      <c r="I141" s="32"/>
      <c r="J141" s="32"/>
      <c r="K141" s="32"/>
      <c r="L141" s="33"/>
      <c r="M141" s="33"/>
      <c r="N141" s="33"/>
      <c r="O141" s="32"/>
      <c r="P141" s="34"/>
      <c r="BJ141" s="87" t="s">
        <v>498</v>
      </c>
    </row>
    <row r="142" spans="7:62" ht="15" x14ac:dyDescent="0.25">
      <c r="G142" s="35"/>
      <c r="H142" s="31"/>
      <c r="I142" s="32"/>
      <c r="J142" s="32"/>
      <c r="K142" s="32"/>
      <c r="L142" s="33"/>
      <c r="M142" s="33"/>
      <c r="N142" s="33"/>
      <c r="O142" s="32"/>
      <c r="P142" s="34"/>
      <c r="BJ142" s="87" t="s">
        <v>499</v>
      </c>
    </row>
    <row r="143" spans="7:62" ht="15" x14ac:dyDescent="0.25">
      <c r="G143" s="35"/>
      <c r="H143" s="31"/>
      <c r="I143" s="32"/>
      <c r="J143" s="32"/>
      <c r="K143" s="32"/>
      <c r="L143" s="33"/>
      <c r="M143" s="33"/>
      <c r="N143" s="33"/>
      <c r="O143" s="32"/>
      <c r="P143" s="34"/>
      <c r="BJ143" s="87" t="s">
        <v>500</v>
      </c>
    </row>
    <row r="144" spans="7:62" ht="15" x14ac:dyDescent="0.25">
      <c r="G144" s="37"/>
      <c r="H144" s="31"/>
      <c r="I144" s="32"/>
      <c r="J144" s="32"/>
      <c r="K144" s="32"/>
      <c r="L144" s="33"/>
      <c r="M144" s="33"/>
      <c r="N144" s="33"/>
      <c r="O144" s="32"/>
      <c r="P144" s="34"/>
      <c r="BJ144" s="87" t="s">
        <v>501</v>
      </c>
    </row>
    <row r="145" spans="7:62" ht="15" x14ac:dyDescent="0.25">
      <c r="G145" s="35"/>
      <c r="H145" s="31"/>
      <c r="I145" s="32"/>
      <c r="J145" s="32"/>
      <c r="K145" s="32"/>
      <c r="L145" s="33"/>
      <c r="M145" s="33"/>
      <c r="N145" s="33"/>
      <c r="O145" s="32"/>
      <c r="P145" s="34"/>
      <c r="BJ145" s="87" t="s">
        <v>502</v>
      </c>
    </row>
    <row r="146" spans="7:62" ht="15" x14ac:dyDescent="0.25">
      <c r="G146" s="35"/>
      <c r="H146" s="31"/>
      <c r="I146" s="32"/>
      <c r="J146" s="32"/>
      <c r="K146" s="32"/>
      <c r="L146" s="33"/>
      <c r="M146" s="33"/>
      <c r="N146" s="33"/>
      <c r="O146" s="32"/>
      <c r="P146" s="34"/>
      <c r="BJ146" s="87" t="s">
        <v>503</v>
      </c>
    </row>
    <row r="147" spans="7:62" ht="15" x14ac:dyDescent="0.25">
      <c r="G147" s="35"/>
      <c r="H147" s="31"/>
      <c r="I147" s="32"/>
      <c r="J147" s="32"/>
      <c r="K147" s="32"/>
      <c r="L147" s="33"/>
      <c r="M147" s="33"/>
      <c r="N147" s="33"/>
      <c r="O147" s="32"/>
      <c r="P147" s="34"/>
      <c r="BJ147" s="87" t="s">
        <v>504</v>
      </c>
    </row>
    <row r="148" spans="7:62" ht="15.75" x14ac:dyDescent="0.25">
      <c r="G148" s="35"/>
      <c r="H148" s="31"/>
      <c r="I148" s="32"/>
      <c r="J148" s="32"/>
      <c r="K148" s="32"/>
      <c r="L148" s="33"/>
      <c r="M148" s="33"/>
      <c r="N148" s="33"/>
      <c r="O148" s="32"/>
      <c r="P148" s="34"/>
      <c r="BJ148" s="86" t="s">
        <v>505</v>
      </c>
    </row>
    <row r="149" spans="7:62" ht="15" x14ac:dyDescent="0.25">
      <c r="G149" s="35"/>
      <c r="H149" s="31"/>
      <c r="I149" s="32"/>
      <c r="J149" s="32"/>
      <c r="K149" s="32"/>
      <c r="L149" s="33"/>
      <c r="M149" s="33"/>
      <c r="N149" s="33"/>
      <c r="O149" s="32"/>
      <c r="P149" s="34"/>
      <c r="BJ149" s="87" t="s">
        <v>506</v>
      </c>
    </row>
    <row r="150" spans="7:62" ht="15" x14ac:dyDescent="0.25">
      <c r="G150" s="35"/>
      <c r="H150" s="31"/>
      <c r="I150" s="32"/>
      <c r="J150" s="32"/>
      <c r="K150" s="32"/>
      <c r="L150" s="33"/>
      <c r="M150" s="33"/>
      <c r="N150" s="33"/>
      <c r="O150" s="32"/>
      <c r="P150" s="34"/>
      <c r="BJ150" s="87" t="s">
        <v>507</v>
      </c>
    </row>
    <row r="151" spans="7:62" ht="15" x14ac:dyDescent="0.25">
      <c r="G151" s="35"/>
      <c r="H151" s="31"/>
      <c r="I151" s="32"/>
      <c r="J151" s="32"/>
      <c r="K151" s="32"/>
      <c r="L151" s="33"/>
      <c r="M151" s="33"/>
      <c r="N151" s="33"/>
      <c r="O151" s="32"/>
      <c r="P151" s="34"/>
      <c r="BJ151" s="87" t="s">
        <v>508</v>
      </c>
    </row>
    <row r="152" spans="7:62" ht="15" x14ac:dyDescent="0.25">
      <c r="G152" s="37"/>
      <c r="H152" s="31"/>
      <c r="I152" s="32"/>
      <c r="J152" s="32"/>
      <c r="K152" s="32"/>
      <c r="L152" s="33"/>
      <c r="M152" s="33"/>
      <c r="N152" s="33"/>
      <c r="O152" s="32"/>
      <c r="P152" s="34"/>
      <c r="BJ152" s="87" t="s">
        <v>509</v>
      </c>
    </row>
    <row r="153" spans="7:62" ht="15" x14ac:dyDescent="0.25">
      <c r="G153" s="35"/>
      <c r="H153" s="31"/>
      <c r="I153" s="32"/>
      <c r="J153" s="32"/>
      <c r="K153" s="32"/>
      <c r="L153" s="33"/>
      <c r="M153" s="33"/>
      <c r="N153" s="33"/>
      <c r="O153" s="32"/>
      <c r="P153" s="34"/>
      <c r="BJ153" s="87" t="s">
        <v>510</v>
      </c>
    </row>
    <row r="154" spans="7:62" ht="15.75" x14ac:dyDescent="0.25">
      <c r="G154" s="35"/>
      <c r="H154" s="31"/>
      <c r="I154" s="32"/>
      <c r="J154" s="32"/>
      <c r="K154" s="32"/>
      <c r="L154" s="33"/>
      <c r="M154" s="33"/>
      <c r="N154" s="33"/>
      <c r="O154" s="32"/>
      <c r="P154" s="34"/>
      <c r="BJ154" s="86" t="s">
        <v>511</v>
      </c>
    </row>
    <row r="155" spans="7:62" ht="15" x14ac:dyDescent="0.25">
      <c r="G155" s="35"/>
      <c r="H155" s="31"/>
      <c r="I155" s="32"/>
      <c r="J155" s="32"/>
      <c r="K155" s="32"/>
      <c r="L155" s="33"/>
      <c r="M155" s="33"/>
      <c r="N155" s="33"/>
      <c r="O155" s="32"/>
      <c r="P155" s="34"/>
      <c r="BJ155" s="87" t="s">
        <v>512</v>
      </c>
    </row>
    <row r="156" spans="7:62" ht="15" x14ac:dyDescent="0.25">
      <c r="G156" s="35"/>
      <c r="H156" s="31"/>
      <c r="I156" s="32"/>
      <c r="J156" s="32"/>
      <c r="K156" s="32"/>
      <c r="L156" s="33"/>
      <c r="M156" s="33"/>
      <c r="N156" s="33"/>
      <c r="O156" s="32"/>
      <c r="P156" s="34"/>
      <c r="BJ156" s="87" t="s">
        <v>513</v>
      </c>
    </row>
    <row r="157" spans="7:62" ht="15" x14ac:dyDescent="0.25">
      <c r="G157" s="35"/>
      <c r="H157" s="31"/>
      <c r="I157" s="32"/>
      <c r="J157" s="32"/>
      <c r="K157" s="32"/>
      <c r="L157" s="33"/>
      <c r="M157" s="33"/>
      <c r="N157" s="33"/>
      <c r="O157" s="32"/>
      <c r="P157" s="34"/>
      <c r="BJ157" s="87" t="s">
        <v>514</v>
      </c>
    </row>
    <row r="158" spans="7:62" ht="15" x14ac:dyDescent="0.25">
      <c r="G158" s="35"/>
      <c r="H158" s="31"/>
      <c r="I158" s="32"/>
      <c r="J158" s="32"/>
      <c r="K158" s="32"/>
      <c r="L158" s="33"/>
      <c r="M158" s="33"/>
      <c r="N158" s="33"/>
      <c r="O158" s="32"/>
      <c r="P158" s="34"/>
      <c r="BJ158" s="87" t="s">
        <v>515</v>
      </c>
    </row>
    <row r="159" spans="7:62" ht="15" x14ac:dyDescent="0.25">
      <c r="G159" s="35"/>
      <c r="H159" s="31"/>
      <c r="I159" s="32"/>
      <c r="J159" s="32"/>
      <c r="K159" s="32"/>
      <c r="L159" s="33"/>
      <c r="M159" s="33"/>
      <c r="N159" s="33"/>
      <c r="O159" s="32"/>
      <c r="P159" s="34"/>
      <c r="BJ159" s="87" t="s">
        <v>516</v>
      </c>
    </row>
    <row r="160" spans="7:62" ht="15" x14ac:dyDescent="0.25">
      <c r="G160" s="35"/>
      <c r="H160" s="31"/>
      <c r="I160" s="32"/>
      <c r="J160" s="32"/>
      <c r="K160" s="32"/>
      <c r="L160" s="33"/>
      <c r="M160" s="33"/>
      <c r="N160" s="33"/>
      <c r="O160" s="32"/>
      <c r="P160" s="34"/>
      <c r="BJ160" s="87" t="s">
        <v>517</v>
      </c>
    </row>
    <row r="161" spans="7:62" ht="15" x14ac:dyDescent="0.25">
      <c r="G161" s="37"/>
      <c r="H161" s="31"/>
      <c r="I161" s="32"/>
      <c r="J161" s="32"/>
      <c r="K161" s="32"/>
      <c r="L161" s="33"/>
      <c r="M161" s="33"/>
      <c r="N161" s="33"/>
      <c r="O161" s="32"/>
      <c r="P161" s="34"/>
      <c r="BJ161" s="87" t="s">
        <v>518</v>
      </c>
    </row>
    <row r="162" spans="7:62" ht="15" x14ac:dyDescent="0.25">
      <c r="G162" s="35"/>
      <c r="H162" s="31"/>
      <c r="I162" s="32"/>
      <c r="J162" s="32"/>
      <c r="K162" s="32"/>
      <c r="L162" s="33"/>
      <c r="M162" s="33"/>
      <c r="N162" s="33"/>
      <c r="O162" s="32"/>
      <c r="P162" s="34"/>
      <c r="BJ162" s="87" t="s">
        <v>519</v>
      </c>
    </row>
    <row r="163" spans="7:62" ht="15" x14ac:dyDescent="0.25">
      <c r="G163" s="35"/>
      <c r="H163" s="31"/>
      <c r="I163" s="32"/>
      <c r="J163" s="32"/>
      <c r="K163" s="32"/>
      <c r="L163" s="33"/>
      <c r="M163" s="33"/>
      <c r="N163" s="33"/>
      <c r="O163" s="32"/>
      <c r="P163" s="34"/>
      <c r="BJ163" s="87" t="s">
        <v>520</v>
      </c>
    </row>
    <row r="164" spans="7:62" ht="15" x14ac:dyDescent="0.25">
      <c r="G164" s="37"/>
      <c r="H164" s="31"/>
      <c r="I164" s="32"/>
      <c r="J164" s="32"/>
      <c r="K164" s="32"/>
      <c r="L164" s="33"/>
      <c r="M164" s="33"/>
      <c r="N164" s="33"/>
      <c r="O164" s="32"/>
      <c r="P164" s="34"/>
      <c r="BJ164" s="87" t="s">
        <v>521</v>
      </c>
    </row>
    <row r="165" spans="7:62" ht="15" x14ac:dyDescent="0.25">
      <c r="G165" s="37"/>
      <c r="H165" s="31"/>
      <c r="I165" s="32"/>
      <c r="J165" s="32"/>
      <c r="K165" s="32"/>
      <c r="L165" s="33"/>
      <c r="M165" s="33"/>
      <c r="N165" s="33"/>
      <c r="O165" s="32"/>
      <c r="P165" s="34"/>
    </row>
    <row r="166" spans="7:62" ht="15" x14ac:dyDescent="0.25">
      <c r="G166" s="30"/>
      <c r="H166" s="31"/>
      <c r="I166" s="32"/>
      <c r="J166" s="32"/>
      <c r="K166" s="32"/>
      <c r="L166" s="33"/>
      <c r="M166" s="33"/>
      <c r="N166" s="33"/>
      <c r="O166" s="32"/>
      <c r="P166" s="34"/>
    </row>
    <row r="167" spans="7:62" ht="15" x14ac:dyDescent="0.25">
      <c r="G167" s="30"/>
      <c r="H167" s="31"/>
      <c r="I167" s="32"/>
      <c r="J167" s="32"/>
      <c r="K167" s="32"/>
      <c r="L167" s="33"/>
      <c r="M167" s="33"/>
      <c r="N167" s="33"/>
      <c r="O167" s="32"/>
      <c r="P167" s="34"/>
    </row>
    <row r="168" spans="7:62" ht="15" x14ac:dyDescent="0.25">
      <c r="G168" s="35"/>
      <c r="H168" s="31"/>
      <c r="I168" s="32"/>
      <c r="J168" s="32"/>
      <c r="K168" s="32"/>
      <c r="L168" s="33"/>
      <c r="M168" s="33"/>
      <c r="N168" s="33"/>
      <c r="O168" s="32"/>
      <c r="P168" s="34"/>
    </row>
    <row r="169" spans="7:62" ht="15" x14ac:dyDescent="0.25">
      <c r="G169" s="35"/>
      <c r="H169" s="31"/>
      <c r="I169" s="32"/>
      <c r="J169" s="32"/>
      <c r="K169" s="32"/>
      <c r="L169" s="33"/>
      <c r="M169" s="33"/>
      <c r="N169" s="33"/>
      <c r="O169" s="32"/>
      <c r="P169" s="34"/>
    </row>
    <row r="170" spans="7:62" ht="15" x14ac:dyDescent="0.25">
      <c r="G170" s="35"/>
      <c r="H170" s="31"/>
      <c r="I170" s="32"/>
      <c r="J170" s="32"/>
      <c r="K170" s="32"/>
      <c r="L170" s="33"/>
      <c r="M170" s="33"/>
      <c r="N170" s="33"/>
      <c r="O170" s="32"/>
      <c r="P170" s="34"/>
    </row>
    <row r="171" spans="7:62" ht="15" x14ac:dyDescent="0.25">
      <c r="G171" s="35"/>
      <c r="H171" s="31"/>
      <c r="I171" s="32"/>
      <c r="J171" s="32"/>
      <c r="K171" s="32"/>
      <c r="L171" s="33"/>
      <c r="M171" s="33"/>
      <c r="N171" s="33"/>
      <c r="O171" s="32"/>
      <c r="P171" s="34"/>
    </row>
    <row r="172" spans="7:62" ht="15" x14ac:dyDescent="0.25">
      <c r="G172" s="35"/>
      <c r="H172" s="31"/>
      <c r="I172" s="32"/>
      <c r="J172" s="32"/>
      <c r="K172" s="32"/>
      <c r="L172" s="33"/>
      <c r="M172" s="33"/>
      <c r="N172" s="33"/>
      <c r="O172" s="32"/>
      <c r="P172" s="34"/>
    </row>
    <row r="173" spans="7:62" ht="15" x14ac:dyDescent="0.25">
      <c r="G173" s="35"/>
      <c r="H173" s="31"/>
      <c r="I173" s="32"/>
      <c r="J173" s="32"/>
      <c r="K173" s="32"/>
      <c r="L173" s="33"/>
      <c r="M173" s="33"/>
      <c r="N173" s="33"/>
      <c r="O173" s="32"/>
      <c r="P173" s="34"/>
    </row>
    <row r="174" spans="7:62" ht="15" x14ac:dyDescent="0.25">
      <c r="G174" s="35"/>
      <c r="H174" s="31"/>
      <c r="I174" s="32"/>
      <c r="J174" s="32"/>
      <c r="K174" s="32"/>
      <c r="L174" s="33"/>
      <c r="M174" s="33"/>
      <c r="N174" s="33"/>
      <c r="O174" s="32"/>
      <c r="P174" s="34"/>
    </row>
    <row r="175" spans="7:62" ht="15" x14ac:dyDescent="0.25">
      <c r="G175" s="35"/>
      <c r="H175" s="31"/>
      <c r="I175" s="32"/>
      <c r="J175" s="32"/>
      <c r="K175" s="32"/>
      <c r="L175" s="33"/>
      <c r="M175" s="33"/>
      <c r="N175" s="33"/>
      <c r="O175" s="32"/>
      <c r="P175" s="34"/>
    </row>
    <row r="176" spans="7:62" ht="15" x14ac:dyDescent="0.25">
      <c r="G176" s="35"/>
      <c r="H176" s="31"/>
      <c r="I176" s="32"/>
      <c r="J176" s="32"/>
      <c r="K176" s="32"/>
      <c r="L176" s="33"/>
      <c r="M176" s="33"/>
      <c r="N176" s="33"/>
      <c r="O176" s="32"/>
      <c r="P176" s="34"/>
    </row>
    <row r="177" spans="7:16" ht="15" x14ac:dyDescent="0.25">
      <c r="G177" s="35"/>
      <c r="H177" s="31"/>
      <c r="I177" s="32"/>
      <c r="J177" s="32"/>
      <c r="K177" s="32"/>
      <c r="L177" s="33"/>
      <c r="M177" s="33"/>
      <c r="N177" s="33"/>
      <c r="O177" s="32"/>
      <c r="P177" s="34"/>
    </row>
    <row r="178" spans="7:16" ht="15" x14ac:dyDescent="0.25">
      <c r="G178" s="35"/>
      <c r="H178" s="31"/>
      <c r="I178" s="32"/>
      <c r="J178" s="32"/>
      <c r="K178" s="32"/>
      <c r="L178" s="33"/>
      <c r="M178" s="33"/>
      <c r="N178" s="33"/>
      <c r="O178" s="32"/>
      <c r="P178" s="34"/>
    </row>
    <row r="179" spans="7:16" ht="15" x14ac:dyDescent="0.25">
      <c r="G179" s="35"/>
      <c r="H179" s="31"/>
      <c r="I179" s="32"/>
      <c r="J179" s="32"/>
      <c r="K179" s="32"/>
      <c r="L179" s="33"/>
      <c r="M179" s="33"/>
      <c r="N179" s="33"/>
      <c r="O179" s="32"/>
      <c r="P179" s="34"/>
    </row>
    <row r="180" spans="7:16" ht="15" x14ac:dyDescent="0.25">
      <c r="G180" s="35"/>
      <c r="H180" s="31"/>
      <c r="I180" s="32"/>
      <c r="J180" s="32"/>
      <c r="K180" s="32"/>
      <c r="L180" s="33"/>
      <c r="M180" s="33"/>
      <c r="N180" s="33"/>
      <c r="O180" s="32"/>
      <c r="P180" s="34"/>
    </row>
    <row r="181" spans="7:16" ht="15" x14ac:dyDescent="0.25">
      <c r="G181" s="35"/>
      <c r="H181" s="31"/>
      <c r="I181" s="32"/>
      <c r="J181" s="32"/>
      <c r="K181" s="32"/>
      <c r="L181" s="33"/>
      <c r="M181" s="33"/>
      <c r="N181" s="33"/>
      <c r="O181" s="32"/>
      <c r="P181" s="34"/>
    </row>
    <row r="182" spans="7:16" ht="15" x14ac:dyDescent="0.25">
      <c r="G182" s="35"/>
      <c r="H182" s="31"/>
      <c r="I182" s="32"/>
      <c r="J182" s="32"/>
      <c r="K182" s="32"/>
      <c r="L182" s="33"/>
      <c r="M182" s="33"/>
      <c r="N182" s="33"/>
      <c r="O182" s="32"/>
      <c r="P182" s="34"/>
    </row>
    <row r="183" spans="7:16" ht="15" x14ac:dyDescent="0.25">
      <c r="G183" s="30"/>
      <c r="H183" s="31"/>
      <c r="I183" s="32"/>
      <c r="J183" s="32"/>
      <c r="K183" s="32"/>
      <c r="L183" s="33"/>
      <c r="M183" s="33"/>
      <c r="N183" s="33"/>
      <c r="O183" s="32"/>
      <c r="P183" s="34"/>
    </row>
    <row r="184" spans="7:16" ht="15" x14ac:dyDescent="0.25">
      <c r="G184" s="35"/>
      <c r="H184" s="31"/>
      <c r="I184" s="32"/>
      <c r="J184" s="32"/>
      <c r="K184" s="32"/>
      <c r="L184" s="33"/>
      <c r="M184" s="33"/>
      <c r="N184" s="33"/>
      <c r="O184" s="32"/>
      <c r="P184" s="34"/>
    </row>
    <row r="185" spans="7:16" ht="15" x14ac:dyDescent="0.25">
      <c r="G185" s="30"/>
      <c r="H185" s="31"/>
      <c r="I185" s="32"/>
      <c r="J185" s="32"/>
      <c r="K185" s="32"/>
      <c r="L185" s="33"/>
      <c r="M185" s="33"/>
      <c r="N185" s="33"/>
      <c r="O185" s="32"/>
      <c r="P185" s="34"/>
    </row>
    <row r="186" spans="7:16" ht="15" x14ac:dyDescent="0.25">
      <c r="G186" s="30"/>
      <c r="H186" s="31"/>
      <c r="I186" s="32"/>
      <c r="J186" s="32"/>
      <c r="K186" s="32"/>
      <c r="L186" s="33"/>
      <c r="M186" s="33"/>
      <c r="N186" s="33"/>
      <c r="O186" s="32"/>
      <c r="P186" s="34"/>
    </row>
    <row r="187" spans="7:16" ht="15" x14ac:dyDescent="0.25">
      <c r="G187" s="30"/>
      <c r="H187" s="31"/>
      <c r="I187" s="32"/>
      <c r="J187" s="32"/>
      <c r="K187" s="32"/>
      <c r="L187" s="33"/>
      <c r="M187" s="33"/>
      <c r="N187" s="33"/>
      <c r="O187" s="32"/>
      <c r="P187" s="34"/>
    </row>
    <row r="188" spans="7:16" ht="15" x14ac:dyDescent="0.25">
      <c r="G188" s="35"/>
      <c r="H188" s="31"/>
      <c r="I188" s="32"/>
      <c r="J188" s="32"/>
      <c r="K188" s="32"/>
      <c r="L188" s="33"/>
      <c r="M188" s="33"/>
      <c r="N188" s="33"/>
      <c r="O188" s="32"/>
      <c r="P188" s="34"/>
    </row>
    <row r="189" spans="7:16" ht="15" x14ac:dyDescent="0.25">
      <c r="G189" s="35"/>
      <c r="H189" s="31"/>
      <c r="I189" s="32"/>
      <c r="J189" s="32"/>
      <c r="K189" s="32"/>
      <c r="L189" s="33"/>
      <c r="M189" s="33"/>
      <c r="N189" s="33"/>
      <c r="O189" s="32"/>
      <c r="P189" s="34"/>
    </row>
    <row r="190" spans="7:16" ht="15" x14ac:dyDescent="0.25">
      <c r="G190" s="35"/>
      <c r="H190" s="31"/>
      <c r="I190" s="32"/>
      <c r="J190" s="32"/>
      <c r="K190" s="32"/>
      <c r="L190" s="33"/>
      <c r="M190" s="33"/>
      <c r="N190" s="33"/>
      <c r="O190" s="32"/>
      <c r="P190" s="34"/>
    </row>
    <row r="191" spans="7:16" ht="15" x14ac:dyDescent="0.25">
      <c r="G191" s="35"/>
      <c r="H191" s="31"/>
      <c r="I191" s="32"/>
      <c r="J191" s="32"/>
      <c r="K191" s="32"/>
      <c r="L191" s="33"/>
      <c r="M191" s="33"/>
      <c r="N191" s="33"/>
      <c r="O191" s="32"/>
      <c r="P191" s="34"/>
    </row>
    <row r="192" spans="7:16" ht="15" x14ac:dyDescent="0.25">
      <c r="G192" s="30"/>
      <c r="H192" s="31"/>
      <c r="I192" s="32"/>
      <c r="J192" s="32"/>
      <c r="K192" s="32"/>
      <c r="L192" s="33"/>
      <c r="M192" s="33"/>
      <c r="N192" s="33"/>
      <c r="O192" s="32"/>
      <c r="P192" s="34"/>
    </row>
    <row r="193" spans="7:16" ht="15" x14ac:dyDescent="0.25">
      <c r="G193" s="35"/>
      <c r="H193" s="31"/>
      <c r="I193" s="32"/>
      <c r="J193" s="32"/>
      <c r="K193" s="32"/>
      <c r="L193" s="33"/>
      <c r="M193" s="33"/>
      <c r="N193" s="33"/>
      <c r="O193" s="32"/>
      <c r="P193" s="34"/>
    </row>
    <row r="194" spans="7:16" ht="15" x14ac:dyDescent="0.25">
      <c r="G194" s="35"/>
      <c r="H194" s="31"/>
      <c r="I194" s="32"/>
      <c r="J194" s="32"/>
      <c r="K194" s="32"/>
      <c r="L194" s="33"/>
      <c r="M194" s="33"/>
      <c r="N194" s="33"/>
      <c r="O194" s="32"/>
      <c r="P194" s="34"/>
    </row>
    <row r="195" spans="7:16" ht="15" x14ac:dyDescent="0.25">
      <c r="G195" s="35"/>
      <c r="H195" s="31"/>
      <c r="I195" s="32"/>
      <c r="J195" s="32"/>
      <c r="K195" s="32"/>
      <c r="L195" s="33"/>
      <c r="M195" s="33"/>
      <c r="N195" s="33"/>
      <c r="O195" s="32"/>
      <c r="P195" s="34"/>
    </row>
    <row r="196" spans="7:16" ht="15" x14ac:dyDescent="0.25">
      <c r="G196" s="35"/>
      <c r="H196" s="31"/>
      <c r="I196" s="32"/>
      <c r="J196" s="32"/>
      <c r="K196" s="32"/>
      <c r="L196" s="33"/>
      <c r="M196" s="33"/>
      <c r="N196" s="33"/>
      <c r="O196" s="32"/>
      <c r="P196" s="34"/>
    </row>
    <row r="197" spans="7:16" ht="15" x14ac:dyDescent="0.25">
      <c r="G197" s="30"/>
      <c r="H197" s="31"/>
      <c r="I197" s="32"/>
      <c r="J197" s="32"/>
      <c r="K197" s="32"/>
      <c r="L197" s="33"/>
      <c r="M197" s="33"/>
      <c r="N197" s="33"/>
      <c r="O197" s="32"/>
      <c r="P197" s="34"/>
    </row>
    <row r="198" spans="7:16" ht="15" x14ac:dyDescent="0.25">
      <c r="G198" s="30"/>
      <c r="H198" s="31"/>
      <c r="I198" s="32"/>
      <c r="J198" s="32"/>
      <c r="K198" s="32"/>
      <c r="L198" s="33"/>
      <c r="M198" s="33"/>
      <c r="N198" s="33"/>
      <c r="O198" s="32"/>
      <c r="P198" s="34"/>
    </row>
    <row r="199" spans="7:16" ht="15" x14ac:dyDescent="0.25">
      <c r="G199" s="35"/>
      <c r="H199" s="31"/>
      <c r="I199" s="32"/>
      <c r="J199" s="32"/>
      <c r="K199" s="32"/>
      <c r="L199" s="33"/>
      <c r="M199" s="33"/>
      <c r="N199" s="33"/>
      <c r="O199" s="32"/>
      <c r="P199" s="34"/>
    </row>
    <row r="200" spans="7:16" ht="15" x14ac:dyDescent="0.2">
      <c r="G200" s="38"/>
      <c r="H200" s="31"/>
      <c r="I200" s="32"/>
      <c r="J200" s="32"/>
      <c r="K200" s="32"/>
      <c r="L200" s="33"/>
      <c r="M200" s="33"/>
      <c r="N200" s="33"/>
      <c r="O200" s="32"/>
      <c r="P200" s="34"/>
    </row>
    <row r="201" spans="7:16" ht="15" x14ac:dyDescent="0.25">
      <c r="G201" s="35"/>
      <c r="H201" s="31"/>
      <c r="I201" s="32"/>
      <c r="J201" s="32"/>
      <c r="K201" s="32"/>
      <c r="L201" s="33"/>
      <c r="M201" s="33"/>
      <c r="N201" s="33"/>
      <c r="O201" s="32"/>
      <c r="P201" s="34"/>
    </row>
    <row r="202" spans="7:16" ht="15" x14ac:dyDescent="0.25">
      <c r="G202" s="35"/>
      <c r="H202" s="31"/>
      <c r="I202" s="32"/>
      <c r="J202" s="32"/>
      <c r="K202" s="32"/>
      <c r="L202" s="33"/>
      <c r="M202" s="33"/>
      <c r="N202" s="33"/>
      <c r="O202" s="32"/>
      <c r="P202" s="34"/>
    </row>
    <row r="203" spans="7:16" ht="15" x14ac:dyDescent="0.25">
      <c r="G203" s="35"/>
      <c r="H203" s="31"/>
      <c r="I203" s="32"/>
      <c r="J203" s="32"/>
      <c r="K203" s="32"/>
      <c r="L203" s="33"/>
      <c r="M203" s="33"/>
      <c r="N203" s="33"/>
      <c r="O203" s="32"/>
      <c r="P203" s="34"/>
    </row>
    <row r="204" spans="7:16" ht="15" x14ac:dyDescent="0.25">
      <c r="G204" s="30"/>
      <c r="H204" s="31"/>
      <c r="I204" s="32"/>
      <c r="J204" s="32"/>
      <c r="K204" s="32"/>
      <c r="L204" s="33"/>
      <c r="M204" s="33"/>
      <c r="N204" s="33"/>
      <c r="O204" s="32"/>
      <c r="P204" s="34"/>
    </row>
    <row r="205" spans="7:16" ht="15" x14ac:dyDescent="0.25">
      <c r="G205" s="35"/>
      <c r="H205" s="31"/>
      <c r="I205" s="32"/>
      <c r="J205" s="32"/>
      <c r="K205" s="32"/>
      <c r="L205" s="33"/>
      <c r="M205" s="33"/>
      <c r="N205" s="33"/>
      <c r="O205" s="32"/>
      <c r="P205" s="34"/>
    </row>
    <row r="206" spans="7:16" ht="15" x14ac:dyDescent="0.25">
      <c r="G206" s="30"/>
      <c r="H206" s="31"/>
      <c r="I206" s="32"/>
      <c r="J206" s="32"/>
      <c r="K206" s="32"/>
      <c r="L206" s="33"/>
      <c r="M206" s="33"/>
      <c r="N206" s="33"/>
      <c r="O206" s="32"/>
      <c r="P206" s="34"/>
    </row>
    <row r="207" spans="7:16" ht="15" x14ac:dyDescent="0.25">
      <c r="G207" s="30"/>
      <c r="H207" s="31"/>
      <c r="I207" s="32"/>
      <c r="J207" s="32"/>
      <c r="K207" s="32"/>
      <c r="L207" s="33"/>
      <c r="M207" s="33"/>
      <c r="N207" s="33"/>
      <c r="O207" s="32"/>
      <c r="P207" s="34"/>
    </row>
    <row r="208" spans="7:16" ht="15" x14ac:dyDescent="0.25">
      <c r="G208" s="30"/>
      <c r="H208" s="31"/>
      <c r="I208" s="32"/>
      <c r="J208" s="32"/>
      <c r="K208" s="32"/>
      <c r="L208" s="33"/>
      <c r="M208" s="33"/>
      <c r="N208" s="33"/>
      <c r="O208" s="32"/>
      <c r="P208" s="34"/>
    </row>
    <row r="209" spans="7:16" ht="15" x14ac:dyDescent="0.25">
      <c r="G209" s="30"/>
      <c r="H209" s="31"/>
      <c r="I209" s="32"/>
      <c r="J209" s="32"/>
      <c r="K209" s="32"/>
      <c r="L209" s="33"/>
      <c r="M209" s="33"/>
      <c r="N209" s="33"/>
      <c r="O209" s="32"/>
      <c r="P209" s="34"/>
    </row>
    <row r="210" spans="7:16" ht="15" x14ac:dyDescent="0.25">
      <c r="G210" s="35"/>
      <c r="H210" s="31"/>
      <c r="I210" s="32"/>
      <c r="J210" s="32"/>
      <c r="K210" s="32"/>
      <c r="L210" s="33"/>
      <c r="M210" s="33"/>
      <c r="N210" s="33"/>
      <c r="O210" s="32"/>
      <c r="P210" s="34"/>
    </row>
    <row r="211" spans="7:16" ht="15" x14ac:dyDescent="0.25">
      <c r="G211" s="35"/>
      <c r="H211" s="31"/>
      <c r="I211" s="32"/>
      <c r="J211" s="32"/>
      <c r="K211" s="32"/>
      <c r="L211" s="33"/>
      <c r="M211" s="33"/>
      <c r="N211" s="33"/>
      <c r="O211" s="32"/>
      <c r="P211" s="34"/>
    </row>
    <row r="212" spans="7:16" ht="15" x14ac:dyDescent="0.25">
      <c r="G212" s="35"/>
      <c r="H212" s="31"/>
      <c r="I212" s="32"/>
      <c r="J212" s="32"/>
      <c r="K212" s="32"/>
      <c r="L212" s="33"/>
      <c r="M212" s="33"/>
      <c r="N212" s="33"/>
      <c r="O212" s="32"/>
      <c r="P212" s="34"/>
    </row>
    <row r="213" spans="7:16" ht="15" x14ac:dyDescent="0.25">
      <c r="G213" s="35"/>
      <c r="H213" s="31"/>
      <c r="I213" s="32"/>
      <c r="J213" s="32"/>
      <c r="K213" s="32"/>
      <c r="L213" s="33"/>
      <c r="M213" s="33"/>
      <c r="N213" s="33"/>
      <c r="O213" s="32"/>
      <c r="P213" s="34"/>
    </row>
    <row r="214" spans="7:16" ht="15" x14ac:dyDescent="0.25">
      <c r="G214" s="35"/>
      <c r="H214" s="31"/>
      <c r="I214" s="32"/>
      <c r="J214" s="32"/>
      <c r="K214" s="32"/>
      <c r="L214" s="33"/>
      <c r="M214" s="33"/>
      <c r="N214" s="33"/>
      <c r="O214" s="32"/>
      <c r="P214" s="34"/>
    </row>
    <row r="215" spans="7:16" ht="15" x14ac:dyDescent="0.25">
      <c r="G215" s="35"/>
      <c r="H215" s="31"/>
      <c r="I215" s="32"/>
      <c r="J215" s="32"/>
      <c r="K215" s="32"/>
      <c r="L215" s="33"/>
      <c r="M215" s="33"/>
      <c r="N215" s="33"/>
      <c r="O215" s="32"/>
      <c r="P215" s="34"/>
    </row>
    <row r="216" spans="7:16" ht="15" x14ac:dyDescent="0.25">
      <c r="G216" s="35"/>
      <c r="H216" s="31"/>
      <c r="I216" s="32"/>
      <c r="J216" s="32"/>
      <c r="K216" s="32"/>
      <c r="L216" s="33"/>
      <c r="M216" s="33"/>
      <c r="N216" s="33"/>
      <c r="O216" s="32"/>
      <c r="P216" s="34"/>
    </row>
    <row r="217" spans="7:16" ht="15" x14ac:dyDescent="0.25">
      <c r="G217" s="35"/>
      <c r="H217" s="31"/>
      <c r="I217" s="32"/>
      <c r="J217" s="32"/>
      <c r="K217" s="32"/>
      <c r="L217" s="33"/>
      <c r="M217" s="33"/>
      <c r="N217" s="33"/>
      <c r="O217" s="32"/>
      <c r="P217" s="34"/>
    </row>
    <row r="218" spans="7:16" ht="15" x14ac:dyDescent="0.25">
      <c r="G218" s="35"/>
      <c r="H218" s="31"/>
      <c r="I218" s="32"/>
      <c r="J218" s="32"/>
      <c r="K218" s="32"/>
      <c r="L218" s="33"/>
      <c r="M218" s="33"/>
      <c r="N218" s="33"/>
      <c r="O218" s="32"/>
      <c r="P218" s="34"/>
    </row>
    <row r="219" spans="7:16" ht="15" x14ac:dyDescent="0.25">
      <c r="G219" s="35"/>
      <c r="H219" s="31"/>
      <c r="I219" s="32"/>
      <c r="J219" s="32"/>
      <c r="K219" s="32"/>
      <c r="L219" s="33"/>
      <c r="M219" s="33"/>
      <c r="N219" s="33"/>
      <c r="O219" s="32"/>
      <c r="P219" s="34"/>
    </row>
    <row r="220" spans="7:16" ht="15" x14ac:dyDescent="0.25">
      <c r="G220" s="35"/>
      <c r="H220" s="31"/>
      <c r="I220" s="32"/>
      <c r="J220" s="32"/>
      <c r="K220" s="32"/>
      <c r="L220" s="33"/>
      <c r="M220" s="33"/>
      <c r="N220" s="33"/>
      <c r="O220" s="32"/>
      <c r="P220" s="34"/>
    </row>
    <row r="221" spans="7:16" ht="15" x14ac:dyDescent="0.25">
      <c r="G221" s="35"/>
      <c r="H221" s="31"/>
      <c r="I221" s="32"/>
      <c r="J221" s="32"/>
      <c r="K221" s="32"/>
      <c r="L221" s="33"/>
      <c r="M221" s="33"/>
      <c r="N221" s="33"/>
      <c r="O221" s="32"/>
      <c r="P221" s="34"/>
    </row>
    <row r="222" spans="7:16" ht="15" x14ac:dyDescent="0.25">
      <c r="G222" s="35"/>
      <c r="H222" s="31"/>
      <c r="I222" s="32"/>
      <c r="J222" s="32"/>
      <c r="K222" s="32"/>
      <c r="L222" s="33"/>
      <c r="M222" s="33"/>
      <c r="N222" s="33"/>
      <c r="O222" s="32"/>
      <c r="P222" s="34"/>
    </row>
    <row r="223" spans="7:16" ht="15" x14ac:dyDescent="0.25">
      <c r="G223" s="35"/>
      <c r="H223" s="31"/>
      <c r="I223" s="32"/>
      <c r="J223" s="32"/>
      <c r="K223" s="32"/>
      <c r="L223" s="33"/>
      <c r="M223" s="33"/>
      <c r="N223" s="33"/>
      <c r="O223" s="32"/>
      <c r="P223" s="34"/>
    </row>
    <row r="224" spans="7:16" ht="15" x14ac:dyDescent="0.25">
      <c r="G224" s="35"/>
      <c r="H224" s="31"/>
      <c r="I224" s="32"/>
      <c r="J224" s="32"/>
      <c r="K224" s="32"/>
      <c r="L224" s="33"/>
      <c r="M224" s="33"/>
      <c r="N224" s="33"/>
      <c r="O224" s="32"/>
      <c r="P224" s="34"/>
    </row>
    <row r="225" spans="7:16" ht="15" x14ac:dyDescent="0.25">
      <c r="G225" s="35"/>
      <c r="H225" s="31"/>
      <c r="I225" s="32"/>
      <c r="J225" s="32"/>
      <c r="K225" s="32"/>
      <c r="L225" s="33"/>
      <c r="M225" s="33"/>
      <c r="N225" s="33"/>
      <c r="O225" s="32"/>
      <c r="P225" s="34"/>
    </row>
    <row r="226" spans="7:16" ht="15" x14ac:dyDescent="0.25">
      <c r="G226" s="35"/>
      <c r="H226" s="31"/>
      <c r="I226" s="32"/>
      <c r="J226" s="32"/>
      <c r="K226" s="32"/>
      <c r="L226" s="33"/>
      <c r="M226" s="33"/>
      <c r="N226" s="33"/>
      <c r="O226" s="32"/>
      <c r="P226" s="34"/>
    </row>
    <row r="227" spans="7:16" ht="15" x14ac:dyDescent="0.25">
      <c r="G227" s="35"/>
      <c r="H227" s="31"/>
      <c r="I227" s="32"/>
      <c r="J227" s="32"/>
      <c r="K227" s="32"/>
      <c r="L227" s="33"/>
      <c r="M227" s="33"/>
      <c r="N227" s="33"/>
      <c r="O227" s="32"/>
      <c r="P227" s="34"/>
    </row>
    <row r="228" spans="7:16" ht="15" x14ac:dyDescent="0.25">
      <c r="G228" s="35"/>
      <c r="H228" s="31"/>
      <c r="I228" s="32"/>
      <c r="J228" s="32"/>
      <c r="K228" s="32"/>
      <c r="L228" s="33"/>
      <c r="M228" s="33"/>
      <c r="N228" s="33"/>
      <c r="O228" s="32"/>
      <c r="P228" s="34"/>
    </row>
    <row r="229" spans="7:16" ht="15" x14ac:dyDescent="0.25">
      <c r="G229" s="35"/>
      <c r="H229" s="31"/>
      <c r="I229" s="32"/>
      <c r="J229" s="32"/>
      <c r="K229" s="32"/>
      <c r="L229" s="33"/>
      <c r="M229" s="33"/>
      <c r="N229" s="33"/>
      <c r="O229" s="32"/>
      <c r="P229" s="34"/>
    </row>
    <row r="230" spans="7:16" ht="15" x14ac:dyDescent="0.25">
      <c r="G230" s="35"/>
      <c r="H230" s="31"/>
      <c r="I230" s="32"/>
      <c r="J230" s="32"/>
      <c r="K230" s="32"/>
      <c r="L230" s="33"/>
      <c r="M230" s="33"/>
      <c r="N230" s="33"/>
      <c r="O230" s="32"/>
      <c r="P230" s="34"/>
    </row>
    <row r="231" spans="7:16" ht="15" x14ac:dyDescent="0.25">
      <c r="G231" s="35"/>
      <c r="H231" s="31"/>
      <c r="I231" s="32"/>
      <c r="J231" s="32"/>
      <c r="K231" s="32"/>
      <c r="L231" s="33"/>
      <c r="M231" s="33"/>
      <c r="N231" s="33"/>
      <c r="O231" s="32"/>
      <c r="P231" s="34"/>
    </row>
    <row r="232" spans="7:16" ht="15" x14ac:dyDescent="0.25">
      <c r="G232" s="35"/>
      <c r="H232" s="31"/>
      <c r="I232" s="32"/>
      <c r="J232" s="32"/>
      <c r="K232" s="32"/>
      <c r="L232" s="33"/>
      <c r="M232" s="33"/>
      <c r="N232" s="33"/>
      <c r="O232" s="32"/>
      <c r="P232" s="34"/>
    </row>
    <row r="233" spans="7:16" ht="15" x14ac:dyDescent="0.25">
      <c r="G233" s="35"/>
      <c r="H233" s="31"/>
      <c r="I233" s="32"/>
      <c r="J233" s="32"/>
      <c r="K233" s="32"/>
      <c r="L233" s="33"/>
      <c r="M233" s="33"/>
      <c r="N233" s="33"/>
      <c r="O233" s="32"/>
      <c r="P233" s="34"/>
    </row>
    <row r="234" spans="7:16" ht="15" x14ac:dyDescent="0.25">
      <c r="G234" s="35"/>
      <c r="H234" s="31"/>
      <c r="I234" s="32"/>
      <c r="J234" s="32"/>
      <c r="K234" s="32"/>
      <c r="L234" s="33"/>
      <c r="M234" s="33"/>
      <c r="N234" s="33"/>
      <c r="O234" s="32"/>
      <c r="P234" s="34"/>
    </row>
    <row r="235" spans="7:16" ht="15" x14ac:dyDescent="0.25">
      <c r="G235" s="35"/>
      <c r="H235" s="31"/>
      <c r="I235" s="32"/>
      <c r="J235" s="32"/>
      <c r="K235" s="32"/>
      <c r="L235" s="33"/>
      <c r="M235" s="33"/>
      <c r="N235" s="33"/>
      <c r="O235" s="32"/>
      <c r="P235" s="34"/>
    </row>
    <row r="236" spans="7:16" ht="15" x14ac:dyDescent="0.25">
      <c r="G236" s="35"/>
      <c r="H236" s="31"/>
      <c r="I236" s="32"/>
      <c r="J236" s="32"/>
      <c r="K236" s="32"/>
      <c r="L236" s="33"/>
      <c r="M236" s="33"/>
      <c r="N236" s="33"/>
      <c r="O236" s="32"/>
      <c r="P236" s="34"/>
    </row>
    <row r="237" spans="7:16" ht="15" x14ac:dyDescent="0.25">
      <c r="G237" s="35"/>
      <c r="H237" s="31"/>
      <c r="I237" s="32"/>
      <c r="J237" s="32"/>
      <c r="K237" s="32"/>
      <c r="L237" s="33"/>
      <c r="M237" s="33"/>
      <c r="N237" s="33"/>
      <c r="O237" s="32"/>
      <c r="P237" s="34"/>
    </row>
    <row r="238" spans="7:16" ht="15" x14ac:dyDescent="0.25">
      <c r="G238" s="35"/>
      <c r="H238" s="31"/>
      <c r="I238" s="32"/>
      <c r="J238" s="32"/>
      <c r="K238" s="32"/>
      <c r="L238" s="33"/>
      <c r="M238" s="33"/>
      <c r="N238" s="33"/>
      <c r="O238" s="32"/>
      <c r="P238" s="34"/>
    </row>
    <row r="239" spans="7:16" ht="15" x14ac:dyDescent="0.25">
      <c r="G239" s="35"/>
      <c r="H239" s="31"/>
      <c r="I239" s="32"/>
      <c r="J239" s="32"/>
      <c r="K239" s="32"/>
      <c r="L239" s="33"/>
      <c r="M239" s="33"/>
      <c r="N239" s="33"/>
      <c r="O239" s="32"/>
      <c r="P239" s="34"/>
    </row>
    <row r="240" spans="7:16" ht="15" x14ac:dyDescent="0.25">
      <c r="G240" s="35"/>
      <c r="H240" s="31"/>
      <c r="I240" s="32"/>
      <c r="J240" s="32"/>
      <c r="K240" s="32"/>
      <c r="L240" s="33"/>
      <c r="M240" s="33"/>
      <c r="N240" s="33"/>
      <c r="O240" s="32"/>
      <c r="P240" s="34"/>
    </row>
    <row r="241" spans="7:16" ht="15" x14ac:dyDescent="0.25">
      <c r="G241" s="35"/>
      <c r="H241" s="31"/>
      <c r="I241" s="32"/>
      <c r="J241" s="32"/>
      <c r="K241" s="32"/>
      <c r="L241" s="33"/>
      <c r="M241" s="33"/>
      <c r="N241" s="33"/>
      <c r="O241" s="32"/>
      <c r="P241" s="34"/>
    </row>
    <row r="242" spans="7:16" ht="15" x14ac:dyDescent="0.25">
      <c r="G242" s="35"/>
      <c r="H242" s="31"/>
      <c r="I242" s="32"/>
      <c r="J242" s="32"/>
      <c r="K242" s="32"/>
      <c r="L242" s="33"/>
      <c r="M242" s="33"/>
      <c r="N242" s="33"/>
      <c r="O242" s="32"/>
      <c r="P242" s="34"/>
    </row>
    <row r="243" spans="7:16" ht="15" x14ac:dyDescent="0.25">
      <c r="G243" s="35"/>
      <c r="H243" s="31"/>
      <c r="I243" s="32"/>
      <c r="J243" s="32"/>
      <c r="K243" s="32"/>
      <c r="L243" s="33"/>
      <c r="M243" s="33"/>
      <c r="N243" s="33"/>
      <c r="O243" s="32"/>
      <c r="P243" s="34"/>
    </row>
    <row r="244" spans="7:16" ht="15" x14ac:dyDescent="0.25">
      <c r="G244" s="35"/>
      <c r="H244" s="31"/>
      <c r="I244" s="32"/>
      <c r="J244" s="32"/>
      <c r="K244" s="32"/>
      <c r="L244" s="33"/>
      <c r="M244" s="33"/>
      <c r="N244" s="33"/>
      <c r="O244" s="32"/>
      <c r="P244" s="34"/>
    </row>
    <row r="245" spans="7:16" ht="15" x14ac:dyDescent="0.25">
      <c r="G245" s="35"/>
      <c r="H245" s="31"/>
      <c r="I245" s="32"/>
      <c r="J245" s="32"/>
      <c r="K245" s="32"/>
      <c r="L245" s="33"/>
      <c r="M245" s="33"/>
      <c r="N245" s="33"/>
      <c r="O245" s="32"/>
      <c r="P245" s="34"/>
    </row>
    <row r="246" spans="7:16" ht="15" x14ac:dyDescent="0.25">
      <c r="G246" s="35"/>
      <c r="H246" s="31"/>
      <c r="I246" s="32"/>
      <c r="J246" s="32"/>
      <c r="K246" s="32"/>
      <c r="L246" s="33"/>
      <c r="M246" s="33"/>
      <c r="N246" s="33"/>
      <c r="O246" s="32"/>
      <c r="P246" s="34"/>
    </row>
    <row r="247" spans="7:16" ht="15" x14ac:dyDescent="0.25">
      <c r="G247" s="35"/>
      <c r="H247" s="31"/>
      <c r="I247" s="32"/>
      <c r="J247" s="32"/>
      <c r="K247" s="32"/>
      <c r="L247" s="33"/>
      <c r="M247" s="33"/>
      <c r="N247" s="33"/>
      <c r="O247" s="32"/>
      <c r="P247" s="34"/>
    </row>
    <row r="248" spans="7:16" ht="15" x14ac:dyDescent="0.25">
      <c r="G248" s="37"/>
      <c r="H248" s="31"/>
      <c r="I248" s="32"/>
      <c r="J248" s="32"/>
      <c r="K248" s="32"/>
      <c r="L248" s="33"/>
      <c r="M248" s="33"/>
      <c r="N248" s="33"/>
      <c r="O248" s="32"/>
      <c r="P248" s="34"/>
    </row>
    <row r="249" spans="7:16" ht="15" x14ac:dyDescent="0.25">
      <c r="G249" s="37"/>
      <c r="H249" s="31"/>
      <c r="I249" s="32"/>
      <c r="J249" s="32"/>
      <c r="K249" s="32"/>
      <c r="L249" s="33"/>
      <c r="M249" s="33"/>
      <c r="N249" s="33"/>
      <c r="O249" s="32"/>
      <c r="P249" s="34"/>
    </row>
    <row r="250" spans="7:16" ht="15" x14ac:dyDescent="0.25">
      <c r="G250" s="35"/>
      <c r="H250" s="31"/>
      <c r="I250" s="32"/>
      <c r="J250" s="32"/>
      <c r="K250" s="32"/>
      <c r="L250" s="33"/>
      <c r="M250" s="33"/>
      <c r="N250" s="33"/>
      <c r="O250" s="32"/>
      <c r="P250" s="34"/>
    </row>
    <row r="251" spans="7:16" ht="15" x14ac:dyDescent="0.25">
      <c r="G251" s="35"/>
      <c r="H251" s="31"/>
      <c r="I251" s="32"/>
      <c r="J251" s="32"/>
      <c r="K251" s="32"/>
      <c r="L251" s="33"/>
      <c r="M251" s="33"/>
      <c r="N251" s="33"/>
      <c r="O251" s="32"/>
      <c r="P251" s="34"/>
    </row>
    <row r="252" spans="7:16" ht="15" x14ac:dyDescent="0.25">
      <c r="G252" s="37"/>
      <c r="H252" s="31"/>
      <c r="I252" s="32"/>
      <c r="J252" s="32"/>
      <c r="K252" s="32"/>
      <c r="L252" s="33"/>
      <c r="M252" s="33"/>
      <c r="N252" s="33"/>
      <c r="O252" s="32"/>
      <c r="P252" s="34"/>
    </row>
    <row r="253" spans="7:16" ht="15" x14ac:dyDescent="0.25">
      <c r="G253" s="37"/>
      <c r="H253" s="31"/>
      <c r="I253" s="32"/>
      <c r="J253" s="32"/>
      <c r="K253" s="32"/>
      <c r="L253" s="33"/>
      <c r="M253" s="33"/>
      <c r="N253" s="33"/>
      <c r="O253" s="32"/>
      <c r="P253" s="34"/>
    </row>
    <row r="254" spans="7:16" ht="15" x14ac:dyDescent="0.25">
      <c r="G254" s="37"/>
      <c r="H254" s="31"/>
      <c r="I254" s="32"/>
      <c r="J254" s="32"/>
      <c r="K254" s="32"/>
      <c r="L254" s="33"/>
      <c r="M254" s="33"/>
      <c r="N254" s="33"/>
      <c r="O254" s="32"/>
      <c r="P254" s="34"/>
    </row>
    <row r="255" spans="7:16" ht="15" x14ac:dyDescent="0.25">
      <c r="G255" s="37"/>
      <c r="H255" s="31"/>
      <c r="I255" s="32"/>
      <c r="J255" s="32"/>
      <c r="K255" s="32"/>
      <c r="L255" s="33"/>
      <c r="M255" s="33"/>
      <c r="N255" s="33"/>
      <c r="O255" s="32"/>
      <c r="P255" s="34"/>
    </row>
    <row r="256" spans="7:16" ht="15" x14ac:dyDescent="0.25">
      <c r="G256" s="37"/>
      <c r="H256" s="31"/>
      <c r="I256" s="32"/>
      <c r="J256" s="32"/>
      <c r="K256" s="32"/>
      <c r="L256" s="33"/>
      <c r="M256" s="33"/>
      <c r="N256" s="33"/>
      <c r="O256" s="32"/>
      <c r="P256" s="34"/>
    </row>
    <row r="257" spans="7:16" ht="15" x14ac:dyDescent="0.25">
      <c r="G257" s="35"/>
      <c r="H257" s="31"/>
      <c r="I257" s="32"/>
      <c r="J257" s="32"/>
      <c r="K257" s="32"/>
      <c r="L257" s="33"/>
      <c r="M257" s="33"/>
      <c r="N257" s="33"/>
      <c r="O257" s="32"/>
      <c r="P257" s="34"/>
    </row>
    <row r="258" spans="7:16" ht="15" x14ac:dyDescent="0.25">
      <c r="G258" s="30"/>
      <c r="H258" s="31"/>
      <c r="I258" s="32"/>
      <c r="J258" s="32"/>
      <c r="K258" s="32"/>
      <c r="L258" s="33"/>
      <c r="M258" s="33"/>
      <c r="N258" s="33"/>
      <c r="O258" s="32"/>
      <c r="P258" s="34"/>
    </row>
    <row r="259" spans="7:16" ht="15" x14ac:dyDescent="0.25">
      <c r="G259" s="35"/>
      <c r="H259" s="31"/>
      <c r="I259" s="32"/>
      <c r="J259" s="32"/>
      <c r="K259" s="32"/>
      <c r="L259" s="33"/>
      <c r="M259" s="33"/>
      <c r="N259" s="33"/>
      <c r="O259" s="32"/>
      <c r="P259" s="34"/>
    </row>
    <row r="260" spans="7:16" ht="15" x14ac:dyDescent="0.25">
      <c r="G260" s="35"/>
      <c r="H260" s="31"/>
      <c r="I260" s="32"/>
      <c r="J260" s="32"/>
      <c r="K260" s="32"/>
      <c r="L260" s="33"/>
      <c r="M260" s="33"/>
      <c r="N260" s="33"/>
      <c r="O260" s="32"/>
      <c r="P260" s="34"/>
    </row>
    <row r="261" spans="7:16" ht="15" x14ac:dyDescent="0.25">
      <c r="G261" s="35"/>
      <c r="H261" s="31"/>
      <c r="I261" s="32"/>
      <c r="J261" s="32"/>
      <c r="K261" s="32"/>
      <c r="L261" s="33"/>
      <c r="M261" s="33"/>
      <c r="N261" s="33"/>
      <c r="O261" s="32"/>
      <c r="P261" s="34"/>
    </row>
    <row r="262" spans="7:16" ht="15" x14ac:dyDescent="0.25">
      <c r="G262" s="30"/>
      <c r="H262" s="31"/>
      <c r="I262" s="32"/>
      <c r="J262" s="32"/>
      <c r="K262" s="32"/>
      <c r="L262" s="33"/>
      <c r="M262" s="33"/>
      <c r="N262" s="33"/>
      <c r="O262" s="32"/>
      <c r="P262" s="34"/>
    </row>
    <row r="263" spans="7:16" ht="15" x14ac:dyDescent="0.2">
      <c r="G263" s="36"/>
      <c r="H263" s="31"/>
      <c r="I263" s="32"/>
      <c r="J263" s="32"/>
      <c r="K263" s="32"/>
      <c r="L263" s="33"/>
      <c r="M263" s="33"/>
      <c r="N263" s="33"/>
      <c r="O263" s="32"/>
      <c r="P263" s="34"/>
    </row>
    <row r="264" spans="7:16" ht="15" x14ac:dyDescent="0.25">
      <c r="G264" s="30"/>
      <c r="H264" s="31"/>
      <c r="I264" s="32"/>
      <c r="J264" s="32"/>
      <c r="K264" s="32"/>
      <c r="L264" s="33"/>
      <c r="M264" s="33"/>
      <c r="N264" s="33"/>
      <c r="O264" s="32"/>
      <c r="P264" s="34"/>
    </row>
    <row r="265" spans="7:16" ht="15" x14ac:dyDescent="0.25">
      <c r="G265" s="30"/>
      <c r="H265" s="31"/>
      <c r="I265" s="32"/>
      <c r="J265" s="32"/>
      <c r="K265" s="32"/>
      <c r="L265" s="33"/>
      <c r="M265" s="33"/>
      <c r="N265" s="33"/>
      <c r="O265" s="32"/>
      <c r="P265" s="34"/>
    </row>
    <row r="266" spans="7:16" ht="15" x14ac:dyDescent="0.25">
      <c r="G266" s="30"/>
      <c r="H266" s="31"/>
      <c r="I266" s="32"/>
      <c r="J266" s="32"/>
      <c r="K266" s="32"/>
      <c r="L266" s="33"/>
      <c r="M266" s="33"/>
      <c r="N266" s="33"/>
      <c r="O266" s="32"/>
      <c r="P266" s="34"/>
    </row>
    <row r="267" spans="7:16" ht="15" x14ac:dyDescent="0.25">
      <c r="G267" s="30"/>
      <c r="H267" s="31"/>
      <c r="I267" s="32"/>
      <c r="J267" s="32"/>
      <c r="K267" s="32"/>
      <c r="L267" s="33"/>
      <c r="M267" s="33"/>
      <c r="N267" s="33"/>
      <c r="O267" s="32"/>
      <c r="P267" s="34"/>
    </row>
    <row r="268" spans="7:16" ht="15" x14ac:dyDescent="0.25">
      <c r="G268" s="30"/>
      <c r="H268" s="31"/>
      <c r="I268" s="32"/>
      <c r="J268" s="32"/>
      <c r="K268" s="32"/>
      <c r="L268" s="33"/>
      <c r="M268" s="33"/>
      <c r="N268" s="33"/>
      <c r="O268" s="32"/>
      <c r="P268" s="34"/>
    </row>
    <row r="269" spans="7:16" ht="15" x14ac:dyDescent="0.25">
      <c r="G269" s="30"/>
      <c r="H269" s="31"/>
      <c r="I269" s="32"/>
      <c r="J269" s="32"/>
      <c r="K269" s="32"/>
      <c r="L269" s="33"/>
      <c r="M269" s="33"/>
      <c r="N269" s="33"/>
      <c r="O269" s="32"/>
      <c r="P269" s="34"/>
    </row>
    <row r="270" spans="7:16" ht="15" x14ac:dyDescent="0.25">
      <c r="G270" s="30"/>
      <c r="H270" s="31"/>
      <c r="I270" s="32"/>
      <c r="J270" s="32"/>
      <c r="K270" s="32"/>
      <c r="L270" s="33"/>
      <c r="M270" s="33"/>
      <c r="N270" s="33"/>
      <c r="O270" s="32"/>
      <c r="P270" s="34"/>
    </row>
    <row r="271" spans="7:16" ht="15" x14ac:dyDescent="0.25">
      <c r="G271" s="30"/>
      <c r="H271" s="31"/>
      <c r="I271" s="32"/>
      <c r="J271" s="32"/>
      <c r="K271" s="32"/>
      <c r="L271" s="33"/>
      <c r="M271" s="33"/>
      <c r="N271" s="33"/>
      <c r="O271" s="32"/>
      <c r="P271" s="34"/>
    </row>
    <row r="272" spans="7:16" ht="15" x14ac:dyDescent="0.25">
      <c r="G272" s="35"/>
      <c r="H272" s="31"/>
      <c r="I272" s="32"/>
      <c r="J272" s="32"/>
      <c r="K272" s="32"/>
      <c r="L272" s="33"/>
      <c r="M272" s="33"/>
      <c r="N272" s="33"/>
      <c r="O272" s="32"/>
      <c r="P272" s="34"/>
    </row>
    <row r="273" spans="7:16" ht="15" x14ac:dyDescent="0.25">
      <c r="G273" s="35"/>
      <c r="H273" s="31"/>
      <c r="I273" s="32"/>
      <c r="J273" s="32"/>
      <c r="K273" s="32"/>
      <c r="L273" s="33"/>
      <c r="M273" s="33"/>
      <c r="N273" s="33"/>
      <c r="O273" s="32"/>
      <c r="P273" s="34"/>
    </row>
    <row r="274" spans="7:16" ht="15" x14ac:dyDescent="0.25">
      <c r="G274" s="30"/>
      <c r="H274" s="31"/>
      <c r="I274" s="32"/>
      <c r="J274" s="32"/>
      <c r="K274" s="32"/>
      <c r="L274" s="33"/>
      <c r="M274" s="33"/>
      <c r="N274" s="33"/>
      <c r="O274" s="32"/>
      <c r="P274" s="34"/>
    </row>
    <row r="275" spans="7:16" ht="15" x14ac:dyDescent="0.25">
      <c r="G275" s="30"/>
      <c r="H275" s="31"/>
      <c r="I275" s="32"/>
      <c r="J275" s="32"/>
      <c r="K275" s="32"/>
      <c r="L275" s="33"/>
      <c r="M275" s="33"/>
      <c r="N275" s="33"/>
      <c r="O275" s="32"/>
      <c r="P275" s="34"/>
    </row>
    <row r="276" spans="7:16" ht="15" x14ac:dyDescent="0.25">
      <c r="G276" s="30"/>
      <c r="H276" s="31"/>
      <c r="I276" s="32"/>
      <c r="J276" s="32"/>
      <c r="K276" s="32"/>
      <c r="L276" s="33"/>
      <c r="M276" s="33"/>
      <c r="N276" s="33"/>
      <c r="O276" s="32"/>
      <c r="P276" s="34"/>
    </row>
    <row r="277" spans="7:16" ht="15" x14ac:dyDescent="0.25">
      <c r="G277" s="35"/>
      <c r="H277" s="31"/>
      <c r="I277" s="32"/>
      <c r="J277" s="32"/>
      <c r="K277" s="32"/>
      <c r="L277" s="33"/>
      <c r="M277" s="33"/>
      <c r="N277" s="33"/>
      <c r="O277" s="32"/>
      <c r="P277" s="34"/>
    </row>
    <row r="278" spans="7:16" ht="15" x14ac:dyDescent="0.25">
      <c r="G278" s="30"/>
      <c r="H278" s="31"/>
      <c r="I278" s="32"/>
      <c r="J278" s="32"/>
      <c r="K278" s="32"/>
      <c r="L278" s="33"/>
      <c r="M278" s="33"/>
      <c r="N278" s="33"/>
      <c r="O278" s="32"/>
      <c r="P278" s="34"/>
    </row>
    <row r="279" spans="7:16" ht="15" x14ac:dyDescent="0.25">
      <c r="G279" s="35"/>
      <c r="H279" s="31"/>
      <c r="I279" s="32"/>
      <c r="J279" s="32"/>
      <c r="K279" s="32"/>
      <c r="L279" s="33"/>
      <c r="M279" s="33"/>
      <c r="N279" s="33"/>
      <c r="O279" s="32"/>
      <c r="P279" s="34"/>
    </row>
    <row r="280" spans="7:16" ht="15" x14ac:dyDescent="0.25">
      <c r="G280" s="30"/>
      <c r="H280" s="31"/>
      <c r="I280" s="32"/>
      <c r="J280" s="32"/>
      <c r="K280" s="32"/>
      <c r="L280" s="33"/>
      <c r="M280" s="33"/>
      <c r="N280" s="33"/>
      <c r="O280" s="32"/>
      <c r="P280" s="34"/>
    </row>
    <row r="281" spans="7:16" ht="15" x14ac:dyDescent="0.25">
      <c r="G281" s="30"/>
      <c r="H281" s="31"/>
      <c r="I281" s="32"/>
      <c r="J281" s="32"/>
      <c r="K281" s="32"/>
      <c r="L281" s="33"/>
      <c r="M281" s="33"/>
      <c r="N281" s="33"/>
      <c r="O281" s="32"/>
      <c r="P281" s="34"/>
    </row>
    <row r="282" spans="7:16" ht="15" x14ac:dyDescent="0.25">
      <c r="G282" s="30"/>
      <c r="H282" s="31"/>
      <c r="I282" s="32"/>
      <c r="J282" s="32"/>
      <c r="K282" s="32"/>
      <c r="L282" s="33"/>
      <c r="M282" s="33"/>
      <c r="N282" s="33"/>
      <c r="O282" s="32"/>
      <c r="P282" s="34"/>
    </row>
    <row r="283" spans="7:16" ht="15" x14ac:dyDescent="0.25">
      <c r="G283" s="30"/>
      <c r="H283" s="31"/>
      <c r="I283" s="32"/>
      <c r="J283" s="32"/>
      <c r="K283" s="32"/>
      <c r="L283" s="33"/>
      <c r="M283" s="33"/>
      <c r="N283" s="33"/>
      <c r="O283" s="32"/>
      <c r="P283" s="34"/>
    </row>
    <row r="284" spans="7:16" ht="15" x14ac:dyDescent="0.25">
      <c r="G284" s="30"/>
      <c r="H284" s="31"/>
      <c r="I284" s="32"/>
      <c r="J284" s="32"/>
      <c r="K284" s="32"/>
      <c r="L284" s="33"/>
      <c r="M284" s="33"/>
      <c r="N284" s="33"/>
      <c r="O284" s="32"/>
      <c r="P284" s="34"/>
    </row>
    <row r="285" spans="7:16" ht="15" x14ac:dyDescent="0.25">
      <c r="G285" s="35"/>
      <c r="H285" s="31"/>
      <c r="I285" s="32"/>
      <c r="J285" s="32"/>
      <c r="K285" s="32"/>
      <c r="L285" s="33"/>
      <c r="M285" s="33"/>
      <c r="N285" s="33"/>
      <c r="O285" s="32"/>
      <c r="P285" s="34"/>
    </row>
    <row r="286" spans="7:16" ht="15" x14ac:dyDescent="0.25">
      <c r="G286" s="35"/>
      <c r="H286" s="31"/>
      <c r="I286" s="32"/>
      <c r="J286" s="32"/>
      <c r="K286" s="32"/>
      <c r="L286" s="33"/>
      <c r="M286" s="33"/>
      <c r="N286" s="33"/>
      <c r="O286" s="32"/>
      <c r="P286" s="34"/>
    </row>
    <row r="287" spans="7:16" ht="15" x14ac:dyDescent="0.25">
      <c r="G287" s="35"/>
      <c r="H287" s="31"/>
      <c r="I287" s="32"/>
      <c r="J287" s="32"/>
      <c r="K287" s="32"/>
      <c r="L287" s="33"/>
      <c r="M287" s="33"/>
      <c r="N287" s="33"/>
      <c r="O287" s="32"/>
      <c r="P287" s="34"/>
    </row>
    <row r="288" spans="7:16" ht="15" x14ac:dyDescent="0.2">
      <c r="G288" s="39"/>
      <c r="H288" s="31"/>
      <c r="I288" s="32"/>
      <c r="J288" s="32"/>
      <c r="K288" s="32"/>
      <c r="L288" s="33"/>
      <c r="M288" s="33"/>
      <c r="N288" s="33"/>
      <c r="O288" s="32"/>
      <c r="P288" s="34"/>
    </row>
    <row r="289" spans="7:16" ht="15" x14ac:dyDescent="0.25">
      <c r="G289" s="35"/>
      <c r="H289" s="31"/>
      <c r="I289" s="32"/>
      <c r="J289" s="32"/>
      <c r="K289" s="32"/>
      <c r="L289" s="33"/>
      <c r="M289" s="33"/>
      <c r="N289" s="33"/>
      <c r="O289" s="32"/>
      <c r="P289" s="34"/>
    </row>
    <row r="290" spans="7:16" ht="15" x14ac:dyDescent="0.25">
      <c r="G290" s="35"/>
      <c r="H290" s="31"/>
      <c r="I290" s="32"/>
      <c r="J290" s="32"/>
      <c r="K290" s="32"/>
      <c r="L290" s="33"/>
      <c r="M290" s="33"/>
      <c r="N290" s="33"/>
      <c r="O290" s="32"/>
      <c r="P290" s="34"/>
    </row>
    <row r="291" spans="7:16" ht="15" x14ac:dyDescent="0.25">
      <c r="G291" s="30"/>
      <c r="H291" s="31"/>
      <c r="I291" s="32"/>
      <c r="J291" s="32"/>
      <c r="K291" s="32"/>
      <c r="L291" s="33"/>
      <c r="M291" s="33"/>
      <c r="N291" s="33"/>
      <c r="O291" s="32"/>
      <c r="P291" s="34"/>
    </row>
    <row r="292" spans="7:16" ht="15" x14ac:dyDescent="0.25">
      <c r="G292" s="30"/>
      <c r="H292" s="31"/>
      <c r="I292" s="32"/>
      <c r="J292" s="32"/>
      <c r="K292" s="32"/>
      <c r="L292" s="33"/>
      <c r="M292" s="33"/>
      <c r="N292" s="33"/>
      <c r="O292" s="32"/>
      <c r="P292" s="34"/>
    </row>
    <row r="293" spans="7:16" ht="15" x14ac:dyDescent="0.25">
      <c r="G293" s="30"/>
      <c r="H293" s="31"/>
      <c r="I293" s="32"/>
      <c r="J293" s="32"/>
      <c r="K293" s="32"/>
      <c r="L293" s="33"/>
      <c r="M293" s="33"/>
      <c r="N293" s="33"/>
      <c r="O293" s="32"/>
      <c r="P293" s="34"/>
    </row>
    <row r="294" spans="7:16" ht="15" x14ac:dyDescent="0.25">
      <c r="G294" s="35"/>
      <c r="H294" s="31"/>
      <c r="I294" s="32"/>
      <c r="J294" s="32"/>
      <c r="K294" s="32"/>
      <c r="L294" s="33"/>
      <c r="M294" s="33"/>
      <c r="N294" s="33"/>
      <c r="O294" s="32"/>
      <c r="P294" s="34"/>
    </row>
    <row r="295" spans="7:16" ht="15" x14ac:dyDescent="0.25">
      <c r="G295" s="30"/>
      <c r="H295" s="31"/>
      <c r="I295" s="32"/>
      <c r="J295" s="32"/>
      <c r="K295" s="32"/>
      <c r="L295" s="33"/>
      <c r="M295" s="33"/>
      <c r="N295" s="33"/>
      <c r="O295" s="32"/>
      <c r="P295" s="34"/>
    </row>
    <row r="296" spans="7:16" ht="15" x14ac:dyDescent="0.25">
      <c r="G296" s="35"/>
      <c r="H296" s="31"/>
      <c r="I296" s="32"/>
      <c r="J296" s="32"/>
      <c r="K296" s="32"/>
      <c r="L296" s="33"/>
      <c r="M296" s="33"/>
      <c r="N296" s="33"/>
      <c r="O296" s="32"/>
      <c r="P296" s="34"/>
    </row>
    <row r="297" spans="7:16" ht="15" x14ac:dyDescent="0.25">
      <c r="G297" s="35"/>
      <c r="H297" s="31"/>
      <c r="I297" s="32"/>
      <c r="J297" s="32"/>
      <c r="K297" s="32"/>
      <c r="L297" s="33"/>
      <c r="M297" s="33"/>
      <c r="N297" s="33"/>
      <c r="O297" s="32"/>
      <c r="P297" s="34"/>
    </row>
    <row r="298" spans="7:16" ht="15" x14ac:dyDescent="0.25">
      <c r="G298" s="35"/>
      <c r="H298" s="31"/>
      <c r="I298" s="32"/>
      <c r="J298" s="32"/>
      <c r="K298" s="32"/>
      <c r="L298" s="33"/>
      <c r="M298" s="33"/>
      <c r="N298" s="33"/>
      <c r="O298" s="32"/>
      <c r="P298" s="34"/>
    </row>
    <row r="299" spans="7:16" ht="15" x14ac:dyDescent="0.25">
      <c r="G299" s="35"/>
      <c r="H299" s="31"/>
      <c r="I299" s="32"/>
      <c r="J299" s="32"/>
      <c r="K299" s="32"/>
      <c r="L299" s="33"/>
      <c r="M299" s="33"/>
      <c r="N299" s="33"/>
      <c r="O299" s="32"/>
      <c r="P299" s="34"/>
    </row>
    <row r="300" spans="7:16" ht="15" x14ac:dyDescent="0.25">
      <c r="G300" s="35"/>
      <c r="H300" s="31"/>
      <c r="I300" s="32"/>
      <c r="J300" s="32"/>
      <c r="K300" s="32"/>
      <c r="L300" s="33"/>
      <c r="M300" s="33"/>
      <c r="N300" s="33"/>
      <c r="O300" s="32"/>
      <c r="P300" s="34"/>
    </row>
    <row r="301" spans="7:16" ht="15" x14ac:dyDescent="0.25">
      <c r="G301" s="35"/>
      <c r="H301" s="31"/>
      <c r="I301" s="32"/>
      <c r="J301" s="32"/>
      <c r="K301" s="32"/>
      <c r="L301" s="33"/>
      <c r="M301" s="33"/>
      <c r="N301" s="33"/>
      <c r="O301" s="32"/>
      <c r="P301" s="34"/>
    </row>
    <row r="302" spans="7:16" ht="15" x14ac:dyDescent="0.25">
      <c r="G302" s="35"/>
      <c r="H302" s="31"/>
      <c r="I302" s="32"/>
      <c r="J302" s="32"/>
      <c r="K302" s="32"/>
      <c r="L302" s="33"/>
      <c r="M302" s="33"/>
      <c r="N302" s="33"/>
      <c r="O302" s="32"/>
      <c r="P302" s="34"/>
    </row>
    <row r="303" spans="7:16" ht="15" x14ac:dyDescent="0.25">
      <c r="G303" s="35"/>
      <c r="H303" s="31"/>
      <c r="I303" s="32"/>
      <c r="J303" s="32"/>
      <c r="K303" s="32"/>
      <c r="L303" s="33"/>
      <c r="M303" s="33"/>
      <c r="N303" s="33"/>
      <c r="O303" s="32"/>
      <c r="P303" s="34"/>
    </row>
    <row r="304" spans="7:16" ht="15" x14ac:dyDescent="0.25">
      <c r="G304" s="35"/>
      <c r="H304" s="31"/>
      <c r="I304" s="32"/>
      <c r="J304" s="32"/>
      <c r="K304" s="32"/>
      <c r="L304" s="33"/>
      <c r="M304" s="33"/>
      <c r="N304" s="33"/>
      <c r="O304" s="32"/>
      <c r="P304" s="34"/>
    </row>
    <row r="305" spans="7:16" ht="15" x14ac:dyDescent="0.25">
      <c r="G305" s="35"/>
      <c r="H305" s="31"/>
      <c r="I305" s="32"/>
      <c r="J305" s="32"/>
      <c r="K305" s="32"/>
      <c r="L305" s="33"/>
      <c r="M305" s="33"/>
      <c r="N305" s="33"/>
      <c r="O305" s="32"/>
      <c r="P305" s="34"/>
    </row>
    <row r="306" spans="7:16" ht="15" x14ac:dyDescent="0.25">
      <c r="G306" s="35"/>
      <c r="H306" s="31"/>
      <c r="I306" s="32"/>
      <c r="J306" s="32"/>
      <c r="K306" s="32"/>
      <c r="L306" s="33"/>
      <c r="M306" s="33"/>
      <c r="N306" s="33"/>
      <c r="O306" s="32"/>
      <c r="P306" s="34"/>
    </row>
    <row r="307" spans="7:16" ht="15" x14ac:dyDescent="0.25">
      <c r="G307" s="35"/>
      <c r="H307" s="31"/>
      <c r="I307" s="32"/>
      <c r="J307" s="32"/>
      <c r="K307" s="32"/>
      <c r="L307" s="33"/>
      <c r="M307" s="33"/>
      <c r="N307" s="33"/>
      <c r="O307" s="32"/>
      <c r="P307" s="34"/>
    </row>
    <row r="308" spans="7:16" ht="15" x14ac:dyDescent="0.25">
      <c r="G308" s="35"/>
      <c r="H308" s="31"/>
      <c r="I308" s="32"/>
      <c r="J308" s="32"/>
      <c r="K308" s="32"/>
      <c r="L308" s="33"/>
      <c r="M308" s="33"/>
      <c r="N308" s="33"/>
      <c r="O308" s="32"/>
      <c r="P308" s="34"/>
    </row>
    <row r="309" spans="7:16" ht="15" x14ac:dyDescent="0.25">
      <c r="G309" s="35"/>
      <c r="H309" s="31"/>
      <c r="I309" s="32"/>
      <c r="J309" s="32"/>
      <c r="K309" s="32"/>
      <c r="L309" s="33"/>
      <c r="M309" s="33"/>
      <c r="N309" s="33"/>
      <c r="O309" s="32"/>
      <c r="P309" s="34"/>
    </row>
    <row r="310" spans="7:16" ht="15" x14ac:dyDescent="0.25">
      <c r="G310" s="35"/>
      <c r="H310" s="31"/>
      <c r="I310" s="32"/>
      <c r="J310" s="32"/>
      <c r="K310" s="32"/>
      <c r="L310" s="33"/>
      <c r="M310" s="33"/>
      <c r="N310" s="33"/>
      <c r="O310" s="32"/>
      <c r="P310" s="34"/>
    </row>
    <row r="311" spans="7:16" ht="15" x14ac:dyDescent="0.25">
      <c r="G311" s="35"/>
      <c r="H311" s="31"/>
      <c r="I311" s="32"/>
      <c r="J311" s="32"/>
      <c r="K311" s="32"/>
      <c r="L311" s="33"/>
      <c r="M311" s="33"/>
      <c r="N311" s="33"/>
      <c r="O311" s="32"/>
      <c r="P311" s="34"/>
    </row>
    <row r="312" spans="7:16" ht="15" x14ac:dyDescent="0.25">
      <c r="G312" s="35"/>
      <c r="H312" s="31"/>
      <c r="I312" s="32"/>
      <c r="J312" s="32"/>
      <c r="K312" s="32"/>
      <c r="L312" s="33"/>
      <c r="M312" s="33"/>
      <c r="N312" s="33"/>
      <c r="O312" s="32"/>
      <c r="P312" s="34"/>
    </row>
    <row r="313" spans="7:16" ht="15" x14ac:dyDescent="0.25">
      <c r="G313" s="30"/>
      <c r="H313" s="31"/>
      <c r="I313" s="32"/>
      <c r="J313" s="32"/>
      <c r="K313" s="32"/>
      <c r="L313" s="33"/>
      <c r="M313" s="33"/>
      <c r="N313" s="33"/>
      <c r="O313" s="32"/>
      <c r="P313" s="34"/>
    </row>
    <row r="314" spans="7:16" ht="15" x14ac:dyDescent="0.25">
      <c r="G314" s="30"/>
      <c r="H314" s="31"/>
      <c r="I314" s="32"/>
      <c r="J314" s="32"/>
      <c r="K314" s="32"/>
      <c r="L314" s="33"/>
      <c r="M314" s="33"/>
      <c r="N314" s="33"/>
      <c r="O314" s="32"/>
      <c r="P314" s="34"/>
    </row>
    <row r="315" spans="7:16" ht="15" x14ac:dyDescent="0.25">
      <c r="G315" s="35"/>
      <c r="H315" s="31"/>
      <c r="I315" s="32"/>
      <c r="J315" s="32"/>
      <c r="K315" s="32"/>
      <c r="L315" s="33"/>
      <c r="M315" s="33"/>
      <c r="N315" s="33"/>
      <c r="O315" s="32"/>
      <c r="P315" s="34"/>
    </row>
    <row r="316" spans="7:16" ht="15" x14ac:dyDescent="0.25">
      <c r="G316" s="37"/>
      <c r="H316" s="31"/>
      <c r="I316" s="32"/>
      <c r="J316" s="32"/>
      <c r="K316" s="32"/>
      <c r="L316" s="33"/>
      <c r="M316" s="33"/>
      <c r="N316" s="33"/>
      <c r="O316" s="32"/>
      <c r="P316" s="34"/>
    </row>
    <row r="317" spans="7:16" ht="15" x14ac:dyDescent="0.25">
      <c r="G317" s="37"/>
      <c r="H317" s="31"/>
      <c r="I317" s="32"/>
      <c r="J317" s="32"/>
      <c r="K317" s="32"/>
      <c r="L317" s="33"/>
      <c r="M317" s="33"/>
      <c r="N317" s="33"/>
      <c r="O317" s="32"/>
      <c r="P317" s="34"/>
    </row>
    <row r="318" spans="7:16" ht="15" x14ac:dyDescent="0.25">
      <c r="G318" s="35"/>
      <c r="H318" s="31"/>
      <c r="I318" s="32"/>
      <c r="J318" s="32"/>
      <c r="K318" s="32"/>
      <c r="L318" s="33"/>
      <c r="M318" s="33"/>
      <c r="N318" s="33"/>
      <c r="O318" s="32"/>
      <c r="P318" s="34"/>
    </row>
    <row r="319" spans="7:16" ht="15" x14ac:dyDescent="0.25">
      <c r="G319" s="37"/>
      <c r="H319" s="31"/>
      <c r="I319" s="32"/>
      <c r="J319" s="32"/>
      <c r="K319" s="32"/>
      <c r="L319" s="33"/>
      <c r="M319" s="33"/>
      <c r="N319" s="33"/>
      <c r="O319" s="32"/>
      <c r="P319" s="34"/>
    </row>
    <row r="320" spans="7:16" ht="15" x14ac:dyDescent="0.25">
      <c r="G320" s="35"/>
      <c r="H320" s="31"/>
      <c r="I320" s="32"/>
      <c r="J320" s="32"/>
      <c r="K320" s="32"/>
      <c r="L320" s="33"/>
      <c r="M320" s="33"/>
      <c r="N320" s="33"/>
      <c r="O320" s="32"/>
      <c r="P320" s="34"/>
    </row>
    <row r="321" spans="7:16" ht="15" x14ac:dyDescent="0.25">
      <c r="G321" s="35"/>
      <c r="H321" s="31"/>
      <c r="I321" s="32"/>
      <c r="J321" s="32"/>
      <c r="K321" s="32"/>
      <c r="L321" s="33"/>
      <c r="M321" s="33"/>
      <c r="N321" s="33"/>
      <c r="O321" s="32"/>
      <c r="P321" s="34"/>
    </row>
    <row r="322" spans="7:16" ht="15" x14ac:dyDescent="0.25">
      <c r="G322" s="37"/>
      <c r="H322" s="31"/>
      <c r="I322" s="32"/>
      <c r="J322" s="32"/>
      <c r="K322" s="32"/>
      <c r="L322" s="33"/>
      <c r="M322" s="33"/>
      <c r="N322" s="33"/>
      <c r="O322" s="32"/>
      <c r="P322" s="34"/>
    </row>
    <row r="323" spans="7:16" ht="15" x14ac:dyDescent="0.25">
      <c r="G323" s="37"/>
      <c r="H323" s="31"/>
      <c r="I323" s="32"/>
      <c r="J323" s="32"/>
      <c r="K323" s="32"/>
      <c r="L323" s="33"/>
      <c r="M323" s="33"/>
      <c r="N323" s="33"/>
      <c r="O323" s="32"/>
      <c r="P323" s="34"/>
    </row>
    <row r="324" spans="7:16" ht="15" x14ac:dyDescent="0.25">
      <c r="G324" s="35"/>
      <c r="H324" s="31"/>
      <c r="I324" s="32"/>
      <c r="J324" s="32"/>
      <c r="K324" s="32"/>
      <c r="L324" s="33"/>
      <c r="M324" s="33"/>
      <c r="N324" s="33"/>
      <c r="O324" s="32"/>
      <c r="P324" s="34"/>
    </row>
    <row r="325" spans="7:16" ht="15" x14ac:dyDescent="0.25">
      <c r="G325" s="37"/>
      <c r="H325" s="31"/>
      <c r="I325" s="32"/>
      <c r="J325" s="32"/>
      <c r="K325" s="32"/>
      <c r="L325" s="33"/>
      <c r="M325" s="33"/>
      <c r="N325" s="33"/>
      <c r="O325" s="32"/>
      <c r="P325" s="34"/>
    </row>
    <row r="326" spans="7:16" ht="15" x14ac:dyDescent="0.25">
      <c r="G326" s="35"/>
      <c r="H326" s="31"/>
      <c r="I326" s="32"/>
      <c r="J326" s="32"/>
      <c r="K326" s="32"/>
      <c r="L326" s="33"/>
      <c r="M326" s="33"/>
      <c r="N326" s="33"/>
      <c r="O326" s="32"/>
      <c r="P326" s="34"/>
    </row>
    <row r="327" spans="7:16" ht="15" x14ac:dyDescent="0.25">
      <c r="G327" s="35"/>
      <c r="H327" s="31"/>
      <c r="I327" s="32"/>
      <c r="J327" s="32"/>
      <c r="K327" s="32"/>
      <c r="L327" s="33"/>
      <c r="M327" s="33"/>
      <c r="N327" s="33"/>
      <c r="O327" s="32"/>
      <c r="P327" s="34"/>
    </row>
    <row r="328" spans="7:16" ht="15" x14ac:dyDescent="0.25">
      <c r="G328" s="35"/>
      <c r="H328" s="31"/>
      <c r="I328" s="32"/>
      <c r="J328" s="32"/>
      <c r="K328" s="32"/>
      <c r="L328" s="33"/>
      <c r="M328" s="33"/>
      <c r="N328" s="33"/>
      <c r="O328" s="32"/>
      <c r="P328" s="34"/>
    </row>
    <row r="329" spans="7:16" ht="15" x14ac:dyDescent="0.25">
      <c r="G329" s="35"/>
      <c r="H329" s="31"/>
      <c r="I329" s="32"/>
      <c r="J329" s="32"/>
      <c r="K329" s="32"/>
      <c r="L329" s="33"/>
      <c r="M329" s="33"/>
      <c r="N329" s="33"/>
      <c r="O329" s="32"/>
      <c r="P329" s="34"/>
    </row>
    <row r="330" spans="7:16" ht="15" x14ac:dyDescent="0.25">
      <c r="G330" s="35"/>
      <c r="H330" s="31"/>
      <c r="I330" s="32"/>
      <c r="J330" s="32"/>
      <c r="K330" s="32"/>
      <c r="L330" s="33"/>
      <c r="M330" s="33"/>
      <c r="N330" s="33"/>
      <c r="O330" s="32"/>
      <c r="P330" s="34"/>
    </row>
    <row r="331" spans="7:16" ht="15" x14ac:dyDescent="0.25">
      <c r="G331" s="35"/>
      <c r="H331" s="31"/>
      <c r="I331" s="32"/>
      <c r="J331" s="32"/>
      <c r="K331" s="32"/>
      <c r="L331" s="33"/>
      <c r="M331" s="33"/>
      <c r="N331" s="33"/>
      <c r="O331" s="32"/>
      <c r="P331" s="34"/>
    </row>
    <row r="332" spans="7:16" ht="15" x14ac:dyDescent="0.25">
      <c r="G332" s="35"/>
      <c r="H332" s="31"/>
      <c r="I332" s="32"/>
      <c r="J332" s="32"/>
      <c r="K332" s="32"/>
      <c r="L332" s="33"/>
      <c r="M332" s="33"/>
      <c r="N332" s="33"/>
      <c r="O332" s="32"/>
      <c r="P332" s="34"/>
    </row>
    <row r="333" spans="7:16" ht="15" x14ac:dyDescent="0.25">
      <c r="G333" s="37"/>
      <c r="H333" s="31"/>
      <c r="I333" s="32"/>
      <c r="J333" s="32"/>
      <c r="K333" s="32"/>
      <c r="L333" s="33"/>
      <c r="M333" s="33"/>
      <c r="N333" s="33"/>
      <c r="O333" s="32"/>
      <c r="P333" s="34"/>
    </row>
    <row r="334" spans="7:16" ht="15" x14ac:dyDescent="0.25">
      <c r="G334" s="37"/>
      <c r="H334" s="31"/>
      <c r="I334" s="32"/>
      <c r="J334" s="32"/>
      <c r="K334" s="32"/>
      <c r="L334" s="33"/>
      <c r="M334" s="33"/>
      <c r="N334" s="33"/>
      <c r="O334" s="32"/>
      <c r="P334" s="34"/>
    </row>
    <row r="335" spans="7:16" ht="15" x14ac:dyDescent="0.25">
      <c r="G335" s="35"/>
      <c r="H335" s="31"/>
      <c r="I335" s="32"/>
      <c r="J335" s="32"/>
      <c r="K335" s="32"/>
      <c r="L335" s="33"/>
      <c r="M335" s="33"/>
      <c r="N335" s="33"/>
      <c r="O335" s="32"/>
      <c r="P335" s="34"/>
    </row>
    <row r="336" spans="7:16" ht="15" x14ac:dyDescent="0.25">
      <c r="G336" s="30"/>
      <c r="H336" s="31"/>
      <c r="I336" s="32"/>
      <c r="J336" s="32"/>
      <c r="K336" s="32"/>
      <c r="L336" s="33"/>
      <c r="M336" s="33"/>
      <c r="N336" s="33"/>
      <c r="O336" s="32"/>
      <c r="P336" s="34"/>
    </row>
    <row r="337" spans="7:16" ht="15" x14ac:dyDescent="0.25">
      <c r="G337" s="30"/>
      <c r="H337" s="31"/>
      <c r="I337" s="32"/>
      <c r="J337" s="32"/>
      <c r="K337" s="32"/>
      <c r="L337" s="33"/>
      <c r="M337" s="33"/>
      <c r="N337" s="33"/>
      <c r="O337" s="32"/>
      <c r="P337" s="34"/>
    </row>
    <row r="338" spans="7:16" ht="15" x14ac:dyDescent="0.25">
      <c r="G338" s="30"/>
      <c r="H338" s="31"/>
      <c r="I338" s="32"/>
      <c r="J338" s="32"/>
      <c r="K338" s="32"/>
      <c r="L338" s="33"/>
      <c r="M338" s="33"/>
      <c r="N338" s="33"/>
      <c r="O338" s="32"/>
      <c r="P338" s="34"/>
    </row>
    <row r="339" spans="7:16" ht="15" x14ac:dyDescent="0.25">
      <c r="G339" s="30"/>
      <c r="H339" s="31"/>
      <c r="I339" s="32"/>
      <c r="J339" s="32"/>
      <c r="K339" s="32"/>
      <c r="L339" s="33"/>
      <c r="M339" s="33"/>
      <c r="O339" s="32"/>
      <c r="P339" s="34"/>
    </row>
    <row r="340" spans="7:16" ht="15" x14ac:dyDescent="0.25">
      <c r="G340" s="30"/>
      <c r="H340" s="31"/>
      <c r="I340" s="32"/>
      <c r="J340" s="32"/>
      <c r="K340" s="32"/>
      <c r="L340" s="33"/>
      <c r="M340" s="33"/>
      <c r="O340" s="32"/>
      <c r="P340" s="34"/>
    </row>
  </sheetData>
  <mergeCells count="10">
    <mergeCell ref="AR31:AR32"/>
    <mergeCell ref="AR33:AR35"/>
    <mergeCell ref="AR39:AR41"/>
    <mergeCell ref="AR44:AR46"/>
    <mergeCell ref="BD2:BH2"/>
    <mergeCell ref="BA5:BA9"/>
    <mergeCell ref="AR21:AR22"/>
    <mergeCell ref="AR27:AR30"/>
    <mergeCell ref="AR23:AR26"/>
    <mergeCell ref="BA18:BA22"/>
  </mergeCells>
  <conditionalFormatting sqref="P79:P91 P94 P249:P291">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2">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3">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1:P121 P128:P135">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5:P100">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2:P126">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7">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6:P146">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7">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9 P161:P170">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2:P154">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9:P151">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8">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6">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8">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5">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7">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1">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2">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60">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3">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3 P213:P242">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5:P203">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4">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300:P302">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2:P295">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6:P299">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4:P305">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4:P208">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9:P212">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3:P247">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8">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6">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7:P312 P317:P322">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1:P333">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4:P337">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3:P326">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7:P330">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8:P339">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3:P316">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40">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count="2">
    <dataValidation type="list" allowBlank="1" showInputMessage="1" showErrorMessage="1" errorTitle="Error" error="Se debe seleccionar solo la informacion de la lista" sqref="I79:K305">
      <formula1>TRIADA</formula1>
    </dataValidation>
    <dataValidation type="list" allowBlank="1" showInputMessage="1" showErrorMessage="1" sqref="K1">
      <formula1>"indirecto($K$6)"</formula1>
    </dataValidation>
  </dataValidations>
  <pageMargins left="0.7" right="0.7" top="0.75" bottom="0.75" header="0.3" footer="0.3"/>
  <pageSetup orientation="portrait" horizontalDpi="300" verticalDpi="300" r:id="rId1"/>
  <ignoredErrors>
    <ignoredError sqref="K1" listDataValidation="1"/>
  </ignoredErrors>
  <tableParts count="4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errorTitle="Error" error="Se debe seleccionar solo la informacion de la lista">
          <x14:formula1>
            <xm:f>'http://svlnxportalapp.icbf.gov.co:8090/Users/edilma.lopez/AppData/Local/Microsoft/Windows/Temporary Internet Files/Content.Outlook/QP7SH0RV/[LISTA_DE_INVENTARIOS_ACTIVOS_SEGURIDAD (3).xlsx]LISTA'!#REF!</xm:f>
          </x14:formula1>
          <xm:sqref>I306:K340</xm:sqref>
        </x14:dataValidation>
      </x14:dataValidations>
    </ex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1:G47"/>
  <sheetViews>
    <sheetView topLeftCell="A2" workbookViewId="0">
      <selection activeCell="E5" sqref="E5"/>
    </sheetView>
  </sheetViews>
  <sheetFormatPr baseColWidth="10" defaultRowHeight="15" x14ac:dyDescent="0.25"/>
  <cols>
    <col min="2" max="2" width="6" style="25" customWidth="1"/>
    <col min="3" max="3" width="22.7109375" style="25" customWidth="1"/>
    <col min="4" max="4" width="18.28515625" style="25" bestFit="1" customWidth="1"/>
    <col min="5" max="5" width="30.28515625" style="25" customWidth="1"/>
    <col min="6" max="7" width="22.42578125" style="25" bestFit="1" customWidth="1"/>
  </cols>
  <sheetData>
    <row r="1" spans="2:7" x14ac:dyDescent="0.25">
      <c r="B1" s="23"/>
      <c r="C1" s="23"/>
      <c r="D1" s="23"/>
      <c r="E1" s="23"/>
      <c r="F1" s="23"/>
      <c r="G1" s="23"/>
    </row>
    <row r="2" spans="2:7" x14ac:dyDescent="0.25">
      <c r="B2" s="52" t="s">
        <v>3</v>
      </c>
      <c r="C2" s="648" t="s">
        <v>5</v>
      </c>
      <c r="D2" s="648"/>
      <c r="E2" s="648"/>
      <c r="F2" s="648"/>
      <c r="G2" s="649"/>
    </row>
    <row r="3" spans="2:7" x14ac:dyDescent="0.25">
      <c r="B3" s="54" t="s">
        <v>3</v>
      </c>
      <c r="C3" s="68" t="s">
        <v>356</v>
      </c>
      <c r="D3" s="49" t="s">
        <v>357</v>
      </c>
      <c r="E3" s="49" t="s">
        <v>353</v>
      </c>
      <c r="F3" s="68" t="s">
        <v>358</v>
      </c>
      <c r="G3" s="69" t="s">
        <v>350</v>
      </c>
    </row>
    <row r="4" spans="2:7" x14ac:dyDescent="0.25">
      <c r="B4" s="54" t="s">
        <v>3</v>
      </c>
      <c r="C4" s="49">
        <v>1</v>
      </c>
      <c r="D4" s="49">
        <v>2</v>
      </c>
      <c r="E4" s="49">
        <v>3</v>
      </c>
      <c r="F4" s="49">
        <v>4</v>
      </c>
      <c r="G4" s="50">
        <v>5</v>
      </c>
    </row>
    <row r="5" spans="2:7" ht="41.25" customHeight="1" x14ac:dyDescent="0.25">
      <c r="B5" s="49">
        <v>1</v>
      </c>
      <c r="C5" s="55" t="s">
        <v>329</v>
      </c>
      <c r="D5" s="55" t="s">
        <v>330</v>
      </c>
      <c r="E5" s="56" t="s">
        <v>331</v>
      </c>
      <c r="F5" s="57" t="s">
        <v>332</v>
      </c>
      <c r="G5" s="58" t="s">
        <v>333</v>
      </c>
    </row>
    <row r="6" spans="2:7" ht="41.25" customHeight="1" x14ac:dyDescent="0.25">
      <c r="B6" s="49">
        <v>2</v>
      </c>
      <c r="C6" s="55" t="s">
        <v>334</v>
      </c>
      <c r="D6" s="55" t="s">
        <v>335</v>
      </c>
      <c r="E6" s="56" t="s">
        <v>336</v>
      </c>
      <c r="F6" s="57" t="s">
        <v>337</v>
      </c>
      <c r="G6" s="59" t="s">
        <v>338</v>
      </c>
    </row>
    <row r="7" spans="2:7" ht="41.25" customHeight="1" x14ac:dyDescent="0.25">
      <c r="B7" s="49">
        <v>3</v>
      </c>
      <c r="C7" s="55" t="s">
        <v>339</v>
      </c>
      <c r="D7" s="56" t="s">
        <v>336</v>
      </c>
      <c r="E7" s="57" t="s">
        <v>340</v>
      </c>
      <c r="F7" s="60" t="s">
        <v>341</v>
      </c>
      <c r="G7" s="59" t="s">
        <v>342</v>
      </c>
    </row>
    <row r="8" spans="2:7" ht="41.25" customHeight="1" x14ac:dyDescent="0.25">
      <c r="B8" s="49">
        <v>4</v>
      </c>
      <c r="C8" s="56" t="s">
        <v>6</v>
      </c>
      <c r="D8" s="57" t="s">
        <v>337</v>
      </c>
      <c r="E8" s="57" t="s">
        <v>343</v>
      </c>
      <c r="F8" s="60" t="s">
        <v>344</v>
      </c>
      <c r="G8" s="59" t="s">
        <v>345</v>
      </c>
    </row>
    <row r="9" spans="2:7" ht="41.25" customHeight="1" x14ac:dyDescent="0.25">
      <c r="B9" s="61">
        <v>5</v>
      </c>
      <c r="C9" s="62" t="s">
        <v>333</v>
      </c>
      <c r="D9" s="62" t="s">
        <v>346</v>
      </c>
      <c r="E9" s="76" t="s">
        <v>342</v>
      </c>
      <c r="F9" s="63" t="s">
        <v>345</v>
      </c>
      <c r="G9" s="64" t="s">
        <v>347</v>
      </c>
    </row>
    <row r="11" spans="2:7" x14ac:dyDescent="0.25">
      <c r="B11" s="68"/>
      <c r="C11" s="49"/>
      <c r="D11" s="44"/>
      <c r="E11" s="44"/>
      <c r="F11" s="44"/>
    </row>
    <row r="12" spans="2:7" x14ac:dyDescent="0.25">
      <c r="B12" s="72"/>
      <c r="C12" s="49"/>
      <c r="D12" s="44"/>
      <c r="E12" s="44"/>
      <c r="F12" s="44"/>
    </row>
    <row r="13" spans="2:7" x14ac:dyDescent="0.25">
      <c r="B13" s="72"/>
      <c r="C13" s="49"/>
      <c r="D13" s="44"/>
      <c r="E13" s="44"/>
      <c r="F13" s="44"/>
    </row>
    <row r="14" spans="2:7" x14ac:dyDescent="0.25">
      <c r="B14" s="72"/>
      <c r="C14" s="49"/>
      <c r="D14" s="44"/>
      <c r="E14" s="44"/>
      <c r="F14" s="44"/>
      <c r="G14" s="70"/>
    </row>
    <row r="15" spans="2:7" x14ac:dyDescent="0.25">
      <c r="B15" s="72"/>
      <c r="C15" s="49"/>
      <c r="D15" s="44"/>
      <c r="E15" s="49"/>
      <c r="F15" s="44"/>
      <c r="G15" s="49"/>
    </row>
    <row r="16" spans="2:7" x14ac:dyDescent="0.25">
      <c r="B16" s="73"/>
      <c r="C16" s="49"/>
      <c r="D16" s="44"/>
      <c r="E16" s="44"/>
      <c r="F16" s="44"/>
      <c r="G16" s="70"/>
    </row>
    <row r="17" spans="2:6" x14ac:dyDescent="0.25">
      <c r="B17" s="73"/>
      <c r="C17" s="49"/>
      <c r="D17" s="44"/>
      <c r="E17" s="44"/>
      <c r="F17" s="44"/>
    </row>
    <row r="18" spans="2:6" x14ac:dyDescent="0.25">
      <c r="B18" s="24"/>
    </row>
    <row r="19" spans="2:6" x14ac:dyDescent="0.25">
      <c r="B19" s="24"/>
    </row>
    <row r="20" spans="2:6" x14ac:dyDescent="0.25">
      <c r="B20" s="24"/>
    </row>
    <row r="21" spans="2:6" x14ac:dyDescent="0.25">
      <c r="B21" s="24"/>
    </row>
    <row r="22" spans="2:6" x14ac:dyDescent="0.25">
      <c r="B22" s="24"/>
    </row>
    <row r="23" spans="2:6" x14ac:dyDescent="0.25">
      <c r="B23" s="24"/>
    </row>
    <row r="24" spans="2:6" x14ac:dyDescent="0.25">
      <c r="B24" s="24"/>
    </row>
    <row r="25" spans="2:6" x14ac:dyDescent="0.25">
      <c r="B25" s="24"/>
    </row>
    <row r="26" spans="2:6" x14ac:dyDescent="0.25">
      <c r="B26" s="24"/>
    </row>
    <row r="27" spans="2:6" x14ac:dyDescent="0.25">
      <c r="B27" s="24"/>
    </row>
    <row r="28" spans="2:6" x14ac:dyDescent="0.25">
      <c r="B28" s="24"/>
    </row>
    <row r="29" spans="2:6" x14ac:dyDescent="0.25">
      <c r="B29" s="24"/>
    </row>
    <row r="30" spans="2:6" x14ac:dyDescent="0.25">
      <c r="B30" s="24"/>
    </row>
    <row r="31" spans="2:6" x14ac:dyDescent="0.25">
      <c r="B31" s="24"/>
    </row>
    <row r="32" spans="2:6" x14ac:dyDescent="0.25">
      <c r="B32" s="24"/>
    </row>
    <row r="33" spans="2:2" x14ac:dyDescent="0.25">
      <c r="B33" s="24"/>
    </row>
    <row r="34" spans="2:2" x14ac:dyDescent="0.25">
      <c r="B34" s="44"/>
    </row>
    <row r="35" spans="2:2" x14ac:dyDescent="0.25">
      <c r="B35" s="44"/>
    </row>
    <row r="36" spans="2:2" x14ac:dyDescent="0.25">
      <c r="B36" s="44"/>
    </row>
    <row r="37" spans="2:2" x14ac:dyDescent="0.25">
      <c r="B37" s="44"/>
    </row>
    <row r="38" spans="2:2" x14ac:dyDescent="0.25">
      <c r="B38" s="44"/>
    </row>
    <row r="39" spans="2:2" x14ac:dyDescent="0.25">
      <c r="B39" s="44"/>
    </row>
    <row r="40" spans="2:2" x14ac:dyDescent="0.25">
      <c r="B40" s="44"/>
    </row>
    <row r="41" spans="2:2" x14ac:dyDescent="0.25">
      <c r="B41" s="44"/>
    </row>
    <row r="42" spans="2:2" x14ac:dyDescent="0.25">
      <c r="B42" s="44"/>
    </row>
    <row r="43" spans="2:2" x14ac:dyDescent="0.25">
      <c r="B43" s="44"/>
    </row>
    <row r="44" spans="2:2" x14ac:dyDescent="0.25">
      <c r="B44" s="44"/>
    </row>
    <row r="45" spans="2:2" x14ac:dyDescent="0.25">
      <c r="B45" s="44"/>
    </row>
    <row r="46" spans="2:2" x14ac:dyDescent="0.25">
      <c r="B46" s="44"/>
    </row>
    <row r="47" spans="2:2" x14ac:dyDescent="0.25">
      <c r="B47" s="44"/>
    </row>
  </sheetData>
  <mergeCells count="1">
    <mergeCell ref="C2:G2"/>
  </mergeCell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113</vt:i4>
      </vt:variant>
    </vt:vector>
  </HeadingPairs>
  <TitlesOfParts>
    <vt:vector size="121" baseType="lpstr">
      <vt:lpstr>1. IDENTIFICACION DEL RIESGO</vt:lpstr>
      <vt:lpstr>LISTADO DE CAUSAS</vt:lpstr>
      <vt:lpstr>LISTADO DE CONSECUENCIAS</vt:lpstr>
      <vt:lpstr>2. ANALISIS DEL RIESGO</vt:lpstr>
      <vt:lpstr>2a. HOJA DE CONTROLES</vt:lpstr>
      <vt:lpstr>3. MAPAS DE RIESGO</vt:lpstr>
      <vt:lpstr>DATOS</vt:lpstr>
      <vt:lpstr>MAPA DE RIESGO DEL PROCESO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CONTROL_EVIDENCIA</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Mariluz Quintero Castro</cp:lastModifiedBy>
  <cp:lastPrinted>2018-10-02T13:57:21Z</cp:lastPrinted>
  <dcterms:created xsi:type="dcterms:W3CDTF">2015-04-19T18:03:35Z</dcterms:created>
  <dcterms:modified xsi:type="dcterms:W3CDTF">2019-01-29T20:41:36Z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d4cf753-c258-43b3-a582-51cb1a8313a1_Enabled">
    <vt:lpwstr>True</vt:lpwstr>
  </property>
  <property fmtid="{D5CDD505-2E9C-101B-9397-08002B2CF9AE}" pid="3" name="MSIP_Label_3d4cf753-c258-43b3-a582-51cb1a8313a1_SiteId">
    <vt:lpwstr>3d92a5f3-bc7a-4a79-8c5e-5e483f7789bf</vt:lpwstr>
  </property>
  <property fmtid="{D5CDD505-2E9C-101B-9397-08002B2CF9AE}" pid="4" name="MSIP_Label_3d4cf753-c258-43b3-a582-51cb1a8313a1_Owner">
    <vt:lpwstr>Jorge.Alvarez@icbf.gov.co</vt:lpwstr>
  </property>
  <property fmtid="{D5CDD505-2E9C-101B-9397-08002B2CF9AE}" pid="5" name="MSIP_Label_3d4cf753-c258-43b3-a582-51cb1a8313a1_SetDate">
    <vt:lpwstr>2018-11-07T18:45:09.4957428Z</vt:lpwstr>
  </property>
  <property fmtid="{D5CDD505-2E9C-101B-9397-08002B2CF9AE}" pid="6" name="MSIP_Label_3d4cf753-c258-43b3-a582-51cb1a8313a1_Name">
    <vt:lpwstr>Pública</vt:lpwstr>
  </property>
  <property fmtid="{D5CDD505-2E9C-101B-9397-08002B2CF9AE}" pid="7" name="MSIP_Label_3d4cf753-c258-43b3-a582-51cb1a8313a1_Application">
    <vt:lpwstr>Microsoft Azure Information Protection</vt:lpwstr>
  </property>
  <property fmtid="{D5CDD505-2E9C-101B-9397-08002B2CF9AE}" pid="8" name="MSIP_Label_3d4cf753-c258-43b3-a582-51cb1a8313a1_Extended_MSFT_Method">
    <vt:lpwstr>Manual</vt:lpwstr>
  </property>
  <property fmtid="{D5CDD505-2E9C-101B-9397-08002B2CF9AE}" pid="9" name="Sensitivity">
    <vt:lpwstr>Pública</vt:lpwstr>
  </property>
</Properties>
</file>